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tova\Desktop\Для раскрытия на сайте\"/>
    </mc:Choice>
  </mc:AlternateContent>
  <bookViews>
    <workbookView xWindow="0" yWindow="90" windowWidth="28755" windowHeight="12585" activeTab="3"/>
  </bookViews>
  <sheets>
    <sheet name="Лист1" sheetId="1" r:id="rId1"/>
    <sheet name="Лист2" sheetId="2" state="hidden" r:id="rId2"/>
    <sheet name="расшифровка" sheetId="3" state="hidden" r:id="rId3"/>
    <sheet name="расшифровка подконтр по шаблону" sheetId="5" r:id="rId4"/>
  </sheets>
  <calcPr calcId="152511"/>
</workbook>
</file>

<file path=xl/calcChain.xml><?xml version="1.0" encoding="utf-8"?>
<calcChain xmlns="http://schemas.openxmlformats.org/spreadsheetml/2006/main">
  <c r="C4" i="5" l="1"/>
  <c r="C13" i="5"/>
  <c r="E9" i="1"/>
  <c r="D3" i="3"/>
  <c r="C3" i="3"/>
  <c r="D20" i="3"/>
  <c r="E56" i="1"/>
  <c r="C23" i="3"/>
  <c r="C11" i="3" s="1"/>
  <c r="C13" i="2"/>
  <c r="D28" i="2"/>
  <c r="D23" i="3"/>
  <c r="D4" i="2"/>
  <c r="C4" i="2"/>
  <c r="D28" i="3"/>
  <c r="D29" i="3"/>
  <c r="D27" i="3"/>
  <c r="D26" i="3"/>
  <c r="D22" i="3"/>
  <c r="D21" i="3"/>
  <c r="D19" i="3"/>
  <c r="D18" i="3"/>
  <c r="D17" i="3"/>
  <c r="D16" i="3"/>
  <c r="D15" i="3"/>
  <c r="D14" i="3"/>
  <c r="D13" i="3"/>
  <c r="D12" i="3"/>
  <c r="C27" i="5" l="1"/>
  <c r="D11" i="3"/>
  <c r="D30" i="3" s="1"/>
  <c r="C30" i="3"/>
  <c r="F52" i="1"/>
  <c r="F57" i="1"/>
  <c r="F61" i="1"/>
  <c r="F63" i="1"/>
  <c r="F68" i="1"/>
  <c r="F6" i="1"/>
  <c r="F7" i="1"/>
  <c r="F8" i="1"/>
  <c r="F11" i="1"/>
  <c r="F19" i="1"/>
  <c r="F21" i="1"/>
  <c r="F23" i="1"/>
  <c r="F24" i="1"/>
  <c r="F27" i="1"/>
  <c r="F28" i="1"/>
  <c r="D29" i="2"/>
  <c r="D27" i="2"/>
  <c r="D26" i="2"/>
  <c r="D24" i="2"/>
  <c r="D23" i="2"/>
  <c r="D22" i="2"/>
  <c r="D21" i="2"/>
  <c r="D20" i="2"/>
  <c r="D19" i="2"/>
  <c r="D18" i="2"/>
  <c r="D17" i="2"/>
  <c r="D16" i="2"/>
  <c r="D15" i="2"/>
  <c r="D14" i="2"/>
  <c r="D81" i="1"/>
  <c r="D9" i="1"/>
  <c r="D31" i="1" s="1"/>
  <c r="D70" i="1" s="1"/>
  <c r="F56" i="1"/>
  <c r="E50" i="1"/>
  <c r="E49" i="1" s="1"/>
  <c r="E5" i="1"/>
  <c r="F5" i="1" s="1"/>
  <c r="F49" i="1" l="1"/>
  <c r="E69" i="1"/>
  <c r="F9" i="1"/>
  <c r="F50" i="1"/>
  <c r="C30" i="2"/>
  <c r="D13" i="2"/>
  <c r="D30" i="2" s="1"/>
  <c r="E31" i="1"/>
  <c r="F31" i="1" s="1"/>
  <c r="F69" i="1"/>
  <c r="E70" i="1" l="1"/>
  <c r="F70" i="1" s="1"/>
  <c r="E79" i="1"/>
  <c r="F79" i="1" s="1"/>
  <c r="E81" i="1" l="1"/>
  <c r="F81" i="1" s="1"/>
</calcChain>
</file>

<file path=xl/sharedStrings.xml><?xml version="1.0" encoding="utf-8"?>
<sst xmlns="http://schemas.openxmlformats.org/spreadsheetml/2006/main" count="344" uniqueCount="217">
  <si>
    <t>Единица измерения</t>
  </si>
  <si>
    <t>2015 год, утверждено</t>
  </si>
  <si>
    <t>х</t>
  </si>
  <si>
    <t>Показатели</t>
  </si>
  <si>
    <t>Материальные затраты</t>
  </si>
  <si>
    <t>тыс.руб.</t>
  </si>
  <si>
    <t>Сырье, основные материалы, вспомогательные материалы, инструмент</t>
  </si>
  <si>
    <t>Работы и услуги производ. характера</t>
  </si>
  <si>
    <t>Расходы на оплату труда</t>
  </si>
  <si>
    <t>Прочие расходы всего, в том числе:</t>
  </si>
  <si>
    <t>Ремонт основных средств</t>
  </si>
  <si>
    <t>Оплата работ и услуг сторонних организаций</t>
  </si>
  <si>
    <t>расходы на услуги связи</t>
  </si>
  <si>
    <t>расходы на услуги вневедомственной охраны и пожарную безопасность</t>
  </si>
  <si>
    <t>расходы на юридические и информационные услуги</t>
  </si>
  <si>
    <t>расходы на аудиторские и консультационные услуги</t>
  </si>
  <si>
    <t>расходы на услуги транспорта</t>
  </si>
  <si>
    <t>прочие услуги сторонних организаций</t>
  </si>
  <si>
    <t>тыс. руб.</t>
  </si>
  <si>
    <t>Расходы на командировки и представительские</t>
  </si>
  <si>
    <t>Расходы на повышение квалификации,  подготовку кадров</t>
  </si>
  <si>
    <t>Расходы на обеспечение нормальных условий труда и мер по технике безопасности</t>
  </si>
  <si>
    <t>Расходы на страхование</t>
  </si>
  <si>
    <t>Коммунальные услуги</t>
  </si>
  <si>
    <t>Электроэнергия на хоз. нужды</t>
  </si>
  <si>
    <t>Другие прочие расходы</t>
  </si>
  <si>
    <t>в том числе расходы на услуги банка</t>
  </si>
  <si>
    <t>в том числе расходы на обслуживание заемных средств на текущую деятельность</t>
  </si>
  <si>
    <t>Расходы из прибыли всего, в том числе:</t>
  </si>
  <si>
    <t>Льготы, компенсации и проч.выплаты по колдоговору,прибыль на соц.развитие</t>
  </si>
  <si>
    <t>Дивиденды по акциям</t>
  </si>
  <si>
    <t>Прибыль на прочие цели</t>
  </si>
  <si>
    <t>ИТОГО подконтрольные расходы</t>
  </si>
  <si>
    <t>Электрическая энергия на хоз. нужды</t>
  </si>
  <si>
    <t>Плата ФСК ЕЭС</t>
  </si>
  <si>
    <t>Плата за аренду имущества и лизинг всего, в том числе</t>
  </si>
  <si>
    <t>Расходы на арендную плату</t>
  </si>
  <si>
    <t>аренда электросетевого имущества</t>
  </si>
  <si>
    <t>аренда прочего имущества</t>
  </si>
  <si>
    <t>Лизинг</t>
  </si>
  <si>
    <t>лизинг электросетевого имущества</t>
  </si>
  <si>
    <t>лизинг прочего имущества</t>
  </si>
  <si>
    <t>Налоги и сборы всего, в том числе</t>
  </si>
  <si>
    <t>Налог на имущество</t>
  </si>
  <si>
    <t>Плата за землю</t>
  </si>
  <si>
    <t>Транспортный налог</t>
  </si>
  <si>
    <t>Прочие налоги</t>
  </si>
  <si>
    <t>Отчисления на социальные нужды</t>
  </si>
  <si>
    <t xml:space="preserve">Финансирование капитальных вложений из прибыли </t>
  </si>
  <si>
    <t>Налог на прибыль</t>
  </si>
  <si>
    <t>в том числе налог на прибыль на кап.вложения</t>
  </si>
  <si>
    <t>Прочие неподконтрольные расходы</t>
  </si>
  <si>
    <t>в том числе расходы на обслуживание заемных средств, направляемых на финансирование капитальных вложений</t>
  </si>
  <si>
    <t>Компенсация выпадающих доходов по технологическому присоединению (пункт 87 Основ ценообразования)</t>
  </si>
  <si>
    <t>Амортизация</t>
  </si>
  <si>
    <t>ИТОГО неподконтрольные расходы</t>
  </si>
  <si>
    <t>Корректировка НВВ
(в соотв. с Методическими указаниями 98-э, исполнение показателей качества и надежности за отчетный период)</t>
  </si>
  <si>
    <t>Руководитель организации</t>
  </si>
  <si>
    <t>Должностное лицо, ответственное за составление формы</t>
  </si>
  <si>
    <t>Отклонение в %</t>
  </si>
  <si>
    <t>Р.Р. Сабирова</t>
  </si>
  <si>
    <t>1. Расчет подконтрольных расходов</t>
  </si>
  <si>
    <t>№ п/п</t>
  </si>
  <si>
    <t>1.1</t>
  </si>
  <si>
    <t>1.1.1</t>
  </si>
  <si>
    <t>1.1.2</t>
  </si>
  <si>
    <t>1.2</t>
  </si>
  <si>
    <t>1.3</t>
  </si>
  <si>
    <t>1.3.1</t>
  </si>
  <si>
    <t>1.3.2</t>
  </si>
  <si>
    <t>1.3.2.1</t>
  </si>
  <si>
    <t>1.3.2.2</t>
  </si>
  <si>
    <t>1.3.2.3</t>
  </si>
  <si>
    <t>1.3.2.4</t>
  </si>
  <si>
    <t>1.3.2.5</t>
  </si>
  <si>
    <t>1.3.2.6</t>
  </si>
  <si>
    <t>1.3.3</t>
  </si>
  <si>
    <t>1.3.4</t>
  </si>
  <si>
    <t>1.3.5</t>
  </si>
  <si>
    <t>1.3.6</t>
  </si>
  <si>
    <t>1.3.7</t>
  </si>
  <si>
    <t>1.3.8</t>
  </si>
  <si>
    <t>1.3.9</t>
  </si>
  <si>
    <t>1.3.9.1</t>
  </si>
  <si>
    <t>1.3.9.2</t>
  </si>
  <si>
    <t>1.3.10</t>
  </si>
  <si>
    <t>1.3.10.1</t>
  </si>
  <si>
    <t>1.3.10.2</t>
  </si>
  <si>
    <t>1.3.10.3</t>
  </si>
  <si>
    <t>1.4</t>
  </si>
  <si>
    <t>2. Расчет неподконтрольных расходов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</si>
  <si>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</si>
  <si>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</si>
  <si>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</si>
  <si>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</si>
  <si>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</si>
  <si>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</si>
  <si>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</si>
  <si>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</si>
  <si>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</si>
  <si>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</si>
  <si>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</t>
  </si>
  <si>
    <t>4.</t>
  </si>
  <si>
    <t>5.</t>
  </si>
  <si>
    <t>Стоимость потерь электрической энергии</t>
  </si>
  <si>
    <t>6.</t>
  </si>
  <si>
    <t>Корректировка НВВ, в том числе:</t>
  </si>
  <si>
    <t>4.1</t>
  </si>
  <si>
    <t>4.2</t>
  </si>
  <si>
    <t>7.</t>
  </si>
  <si>
    <t xml:space="preserve">Расшифровка фактически произведенных прочих расходов АО "УТЭ ВДНХ"                                           в части передачи электроэнергии за  12 месяцев 2015 года           </t>
  </si>
  <si>
    <t>Наименование статей расходов</t>
  </si>
  <si>
    <t>Прочие расходы включая общехозяйственные расходы всего за  12 месяцев 2015 года</t>
  </si>
  <si>
    <t>Прочие расходы с учетом общехоз. Расходов в части передачи электроэнергии  за 12 месяцев 2015 года</t>
  </si>
  <si>
    <t>Прочие расходы:</t>
  </si>
  <si>
    <t>Арендные платежи за помещения общехозяйственного назначения</t>
  </si>
  <si>
    <t>Услуги вневедомственной охраны и сигнализация</t>
  </si>
  <si>
    <t>Вывоз мусора сторонней организацией</t>
  </si>
  <si>
    <t>Транспортные расходы</t>
  </si>
  <si>
    <t>Приобретение ГСМ</t>
  </si>
  <si>
    <t>Приобретение спецодежды</t>
  </si>
  <si>
    <t>Расходы на подготовку и переподготовку кадров</t>
  </si>
  <si>
    <t>Общехозяйственные расходы - 31,44 % от общей суммы общехозяйственных расходов</t>
  </si>
  <si>
    <t>Фонд оплаты труда АУП, бухгалтерия, хозгруппа и ремучасток</t>
  </si>
  <si>
    <t>ЕСН 29 %</t>
  </si>
  <si>
    <t>Расходы по оплате информационных услуг</t>
  </si>
  <si>
    <t>Расходы по оплате услуг связи</t>
  </si>
  <si>
    <t>Расходы по приобретению и использованию компьютерных программ</t>
  </si>
  <si>
    <t>Расходы на канц. Товары и почтово-телеграфные расходы</t>
  </si>
  <si>
    <t>Амортизация основных средств</t>
  </si>
  <si>
    <t>Расходы на лицензирование и членский взнос в СРО</t>
  </si>
  <si>
    <t>Расходы на оплату аудиторских услуг</t>
  </si>
  <si>
    <t>Ведение реестра ценных бумаг</t>
  </si>
  <si>
    <t>Расходы на обязательное страхование имущества</t>
  </si>
  <si>
    <t>Налоги и др. обязательные платежи</t>
  </si>
  <si>
    <t>Расходы на въезд автотранспорта (ГАО)</t>
  </si>
  <si>
    <t>Юридические услуги и услуги нотариуса</t>
  </si>
  <si>
    <t>Итого:</t>
  </si>
  <si>
    <t>Распределение общехозяйственных расходов осуществляется пропорционально количеству заключенных договоров по каждому виду деятельности и присоединненных к инженергым сетям АО "УТЭ ВДНХ" абонентов.</t>
  </si>
  <si>
    <t>Всего абонентов, присоединненных к инженерным сетям УТЭ ВДНХ - 350, в т.ч. К электрическим сетям - 110 - 31,44 %, тепловым сетям - 110-31,43 %, к водопроводным и канализационным сетям - 110 - 31,43%, прочие абоненты, не связанные с регулируемыми видами деятельности - 20 - 5,7 %.</t>
  </si>
  <si>
    <t>В такой же пропорции распределяются общехозяйственные расходы.</t>
  </si>
  <si>
    <t>Директор АО "УТЭ ВДНХ"</t>
  </si>
  <si>
    <t>А.Д.Груев</t>
  </si>
  <si>
    <t>Главный бухгалтер</t>
  </si>
  <si>
    <t>Н.В.Крупенников</t>
  </si>
  <si>
    <t>Фактическое исполнение сметы расходов по передаче электрической энергии АО "УТЭ ВДНХ" за 12 месяцев 2015 года</t>
  </si>
  <si>
    <t>НВВ на передачу электрической энергии с учетом корректировок и потерь</t>
  </si>
  <si>
    <t xml:space="preserve"> 2015 год (факт)</t>
  </si>
  <si>
    <t>2015 год (факт)</t>
  </si>
  <si>
    <t>НВВ на содержание электрических сетей всего</t>
  </si>
  <si>
    <t>4.1.1</t>
  </si>
  <si>
    <t>4.1.2</t>
  </si>
  <si>
    <t>4.1.3</t>
  </si>
  <si>
    <t>4.1.4</t>
  </si>
  <si>
    <t>8.</t>
  </si>
  <si>
    <t>Излишне полученный доход через товарную выручку</t>
  </si>
  <si>
    <t xml:space="preserve"> НВВ  на содержание электрических сетей с учетом корректировок</t>
  </si>
  <si>
    <t>подконтрольных расходов в связи с изменением планируемых параметров расчета тарифов</t>
  </si>
  <si>
    <t>неподконтрольных расходов исходя из фактических значений</t>
  </si>
  <si>
    <t>необходимой валовой выручки регулируемой организации с учетом изменения полезного отпуска и цен на э/э</t>
  </si>
  <si>
    <t>в связи с изменением (неисполнением) инвестиционной программы</t>
  </si>
  <si>
    <t>Исполнение показателей качества и надежности</t>
  </si>
  <si>
    <t>2.4.1</t>
  </si>
  <si>
    <t>2.4.1.1</t>
  </si>
  <si>
    <t>2.4.1.2</t>
  </si>
  <si>
    <t>2.4.2</t>
  </si>
  <si>
    <t>2.4.2.1</t>
  </si>
  <si>
    <t>2.4.2.2</t>
  </si>
  <si>
    <t>2.5.1</t>
  </si>
  <si>
    <t>2.5.2</t>
  </si>
  <si>
    <t>2.5.3</t>
  </si>
  <si>
    <t>2.5.4</t>
  </si>
  <si>
    <t>2.8.1</t>
  </si>
  <si>
    <t>2.9.1</t>
  </si>
  <si>
    <t>2.11</t>
  </si>
  <si>
    <t>2.12</t>
  </si>
  <si>
    <t>Представительские расходы</t>
  </si>
  <si>
    <t>С.Р. Прокуров</t>
  </si>
  <si>
    <t>в том числе: налог на имущество</t>
  </si>
  <si>
    <t>Прочие расходы (прямая связь между подстанциями)</t>
  </si>
  <si>
    <t xml:space="preserve">Расшифровка фактически произведенных прочих расходов АО "УТЭ ВДНХ"                                                         в части передачи электроэнергии за  12 месяцев 2015 года           </t>
  </si>
  <si>
    <t>Расходы на услуги вневедомственной охраны и пожарную безопасность</t>
  </si>
  <si>
    <t>Расходы на услуги транспорта</t>
  </si>
  <si>
    <t>Электроэнергия на хозяйственные нужды</t>
  </si>
  <si>
    <t>Другие прочие расходы, в том числе:</t>
  </si>
  <si>
    <t>1.</t>
  </si>
  <si>
    <t>1.5</t>
  </si>
  <si>
    <t>2.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</si>
  <si>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</si>
  <si>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</si>
  <si>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</si>
  <si>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</si>
  <si>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</si>
  <si>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</si>
  <si>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</si>
  <si>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</si>
  <si>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</si>
  <si>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</si>
  <si>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</si>
  <si>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</si>
  <si>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</si>
  <si>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Расходы на повышение квалификации, подготовку кадров</t>
  </si>
  <si>
    <t xml:space="preserve">Расшифровка подконтрольных расходов  АО "УТЭ ВДНХ" (таблица № 6 шаблона)                                                                                                    в части передачи электроэнергии за  12 месяцев 2015 года           </t>
  </si>
  <si>
    <t>Расходы на услуги связи (счет 26)</t>
  </si>
  <si>
    <t>Расходы на юридические и информационные услуги (счет 26)</t>
  </si>
  <si>
    <t>Расходы на аудиторские и консультационные услуги (счет 26)</t>
  </si>
  <si>
    <t>Расходы на страхование  (счет 26)</t>
  </si>
  <si>
    <t>Фонд оплаты труда АУП, бухгалтерия, хозгруппа и ремучасток (счет 26)</t>
  </si>
  <si>
    <t>ЕСН 29 %  (счет 26)</t>
  </si>
  <si>
    <t>Расходы на канц. Товары и почтово-телеграфные расходы (счет 26)</t>
  </si>
  <si>
    <t>Амортизация основных средств (счет 26)</t>
  </si>
  <si>
    <t>Расходы на лицензирование и членский взнос в СРО (счет 26)</t>
  </si>
  <si>
    <t>Ведение реестра ценных бумаг (счет 26)</t>
  </si>
  <si>
    <t>Налоги и др. обязательные платежи (транспортный налог) (счет 26)</t>
  </si>
  <si>
    <t>Расходы на въезд автотранспорта (ВДНХ)  (счет 26)</t>
  </si>
  <si>
    <t>Представительские расходы  (счет 26)</t>
  </si>
  <si>
    <t>Прочие расходы (счет 26):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</si>
</sst>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_-* #,##0.00\ _р_._-;\-* #,##0.00\ _р_._-;_-* &quot;-&quot;??\ _р_._-;_-@_-"/>
    <numFmt numFmtId="167" formatCode="&quot;$&quot;#,##0_);[Red]\(&quot;$&quot;#,##0\)"/>
    <numFmt numFmtId="168" formatCode="_-* #,##0.00[$€-1]_-;\-* #,##0.00[$€-1]_-;_-* &quot;-&quot;??[$€-1]_-"/>
  </numFmts>
  <fonts count="4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sz val="11"/>
      <name val="Tahoma"/>
      <family val="2"/>
      <charset val="204"/>
    </font>
    <font>
      <sz val="10"/>
      <name val="Tahoma"/>
      <family val="2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8"/>
      <name val="Arial"/>
      <family val="2"/>
      <charset val="204"/>
    </font>
    <font>
      <sz val="10"/>
      <name val="Helv"/>
      <charset val="204"/>
    </font>
    <font>
      <sz val="9"/>
      <color indexed="11"/>
      <name val="Tahoma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ahoma"/>
      <family val="2"/>
      <charset val="204"/>
    </font>
    <font>
      <sz val="14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7DFF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8">
    <xf numFmtId="0" fontId="0" fillId="0" borderId="0"/>
    <xf numFmtId="0" fontId="1" fillId="0" borderId="0"/>
    <xf numFmtId="0" fontId="16" fillId="0" borderId="0"/>
    <xf numFmtId="168" fontId="16" fillId="0" borderId="0"/>
    <xf numFmtId="0" fontId="24" fillId="0" borderId="0"/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9" fillId="0" borderId="1" applyNumberFormat="0" applyAlignment="0">
      <protection locked="0"/>
    </xf>
    <xf numFmtId="167" fontId="17" fillId="0" borderId="0" applyFont="0" applyFill="0" applyBorder="0" applyAlignment="0" applyProtection="0"/>
    <xf numFmtId="0" fontId="21" fillId="0" borderId="0" applyFill="0" applyBorder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9" fillId="3" borderId="1" applyNumberFormat="0" applyAlignment="0"/>
    <xf numFmtId="0" fontId="7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8" fillId="0" borderId="0"/>
    <xf numFmtId="0" fontId="21" fillId="0" borderId="0" applyFill="0" applyBorder="0" applyProtection="0">
      <alignment vertical="center"/>
    </xf>
    <xf numFmtId="0" fontId="21" fillId="0" borderId="0" applyFill="0" applyBorder="0" applyProtection="0">
      <alignment vertical="center"/>
    </xf>
    <xf numFmtId="49" fontId="8" fillId="4" borderId="2" applyNumberFormat="0">
      <alignment horizontal="center" vertical="center"/>
    </xf>
    <xf numFmtId="0" fontId="15" fillId="2" borderId="1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 applyBorder="0">
      <alignment horizontal="center" vertical="center" wrapText="1"/>
    </xf>
    <xf numFmtId="0" fontId="4" fillId="0" borderId="3" applyBorder="0">
      <alignment horizontal="center" vertical="center" wrapText="1"/>
    </xf>
    <xf numFmtId="4" fontId="2" fillId="5" borderId="4" applyBorder="0">
      <alignment horizontal="right"/>
    </xf>
    <xf numFmtId="0" fontId="34" fillId="0" borderId="0">
      <alignment horizontal="center" vertical="center" wrapText="1"/>
    </xf>
    <xf numFmtId="49" fontId="2" fillId="0" borderId="0" applyBorder="0">
      <alignment vertical="top"/>
    </xf>
    <xf numFmtId="0" fontId="14" fillId="0" borderId="0"/>
    <xf numFmtId="0" fontId="1" fillId="0" borderId="0"/>
    <xf numFmtId="0" fontId="1" fillId="0" borderId="0"/>
    <xf numFmtId="0" fontId="1" fillId="0" borderId="0"/>
    <xf numFmtId="0" fontId="25" fillId="6" borderId="0" applyNumberFormat="0" applyBorder="0" applyAlignment="0">
      <alignment horizontal="left" vertical="center"/>
    </xf>
    <xf numFmtId="0" fontId="1" fillId="0" borderId="0"/>
    <xf numFmtId="0" fontId="1" fillId="0" borderId="0"/>
    <xf numFmtId="0" fontId="1" fillId="0" borderId="0"/>
    <xf numFmtId="49" fontId="2" fillId="6" borderId="0" applyBorder="0">
      <alignment vertical="top"/>
    </xf>
    <xf numFmtId="49" fontId="2" fillId="0" borderId="0" applyBorder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2" fillId="7" borderId="0" applyFont="0" applyBorder="0">
      <alignment horizontal="right"/>
    </xf>
    <xf numFmtId="4" fontId="2" fillId="7" borderId="0" applyBorder="0">
      <alignment horizontal="right"/>
    </xf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143">
    <xf numFmtId="0" fontId="0" fillId="0" borderId="0" xfId="0"/>
    <xf numFmtId="0" fontId="1" fillId="0" borderId="0" xfId="1" applyBorder="1" applyAlignment="1" applyProtection="1">
      <alignment vertical="top"/>
      <protection locked="0"/>
    </xf>
    <xf numFmtId="49" fontId="5" fillId="0" borderId="4" xfId="1" applyNumberFormat="1" applyFont="1" applyBorder="1" applyAlignment="1" applyProtection="1">
      <alignment vertical="top"/>
      <protection locked="0"/>
    </xf>
    <xf numFmtId="0" fontId="9" fillId="0" borderId="0" xfId="39" applyFont="1" applyProtection="1">
      <protection locked="0"/>
    </xf>
    <xf numFmtId="0" fontId="28" fillId="0" borderId="9" xfId="33" applyFont="1" applyBorder="1" applyAlignment="1" applyProtection="1">
      <alignment horizontal="left" vertical="center" wrapText="1"/>
      <protection locked="0"/>
    </xf>
    <xf numFmtId="0" fontId="29" fillId="0" borderId="13" xfId="39" applyFont="1" applyFill="1" applyBorder="1" applyAlignment="1" applyProtection="1">
      <alignment horizontal="center" vertical="center" wrapText="1"/>
      <protection locked="0"/>
    </xf>
    <xf numFmtId="49" fontId="26" fillId="0" borderId="4" xfId="1" applyNumberFormat="1" applyFont="1" applyFill="1" applyBorder="1" applyAlignment="1" applyProtection="1">
      <alignment vertical="top" wrapText="1"/>
      <protection locked="0"/>
    </xf>
    <xf numFmtId="0" fontId="29" fillId="0" borderId="7" xfId="39" applyFont="1" applyFill="1" applyBorder="1" applyAlignment="1" applyProtection="1">
      <alignment horizontal="center" vertical="center" wrapText="1"/>
      <protection locked="0"/>
    </xf>
    <xf numFmtId="49" fontId="5" fillId="0" borderId="4" xfId="1" applyNumberFormat="1" applyFont="1" applyFill="1" applyBorder="1" applyAlignment="1" applyProtection="1">
      <alignment vertical="center" wrapText="1"/>
      <protection locked="0"/>
    </xf>
    <xf numFmtId="49" fontId="30" fillId="0" borderId="4" xfId="1" applyNumberFormat="1" applyFont="1" applyFill="1" applyBorder="1" applyAlignment="1" applyProtection="1">
      <alignment horizontal="left" vertical="top" wrapText="1" indent="1"/>
      <protection locked="0"/>
    </xf>
    <xf numFmtId="0" fontId="31" fillId="0" borderId="7" xfId="39" applyFont="1" applyFill="1" applyBorder="1" applyAlignment="1" applyProtection="1">
      <alignment horizontal="center" vertical="center" wrapText="1"/>
      <protection locked="0"/>
    </xf>
    <xf numFmtId="0" fontId="29" fillId="0" borderId="4" xfId="33" applyFont="1" applyFill="1" applyBorder="1" applyAlignment="1" applyProtection="1">
      <alignment horizontal="left" vertical="center" wrapText="1"/>
      <protection locked="0"/>
    </xf>
    <xf numFmtId="0" fontId="29" fillId="0" borderId="4" xfId="39" applyFont="1" applyFill="1" applyBorder="1" applyProtection="1">
      <protection locked="0"/>
    </xf>
    <xf numFmtId="3" fontId="32" fillId="0" borderId="10" xfId="39" applyNumberFormat="1" applyFont="1" applyFill="1" applyBorder="1" applyAlignment="1" applyProtection="1">
      <alignment horizontal="left" vertical="center" wrapText="1" indent="3"/>
      <protection locked="0"/>
    </xf>
    <xf numFmtId="0" fontId="29" fillId="0" borderId="11" xfId="39" applyFont="1" applyFill="1" applyBorder="1" applyAlignment="1" applyProtection="1">
      <alignment horizontal="center" vertical="center" wrapText="1"/>
      <protection locked="0"/>
    </xf>
    <xf numFmtId="0" fontId="31" fillId="8" borderId="11" xfId="39" applyFont="1" applyFill="1" applyBorder="1" applyAlignment="1" applyProtection="1">
      <alignment horizontal="center" vertical="center" wrapText="1"/>
      <protection locked="0"/>
    </xf>
    <xf numFmtId="0" fontId="11" fillId="0" borderId="8" xfId="39" applyFont="1" applyFill="1" applyBorder="1" applyAlignment="1" applyProtection="1">
      <alignment vertical="center" wrapText="1"/>
      <protection locked="0"/>
    </xf>
    <xf numFmtId="0" fontId="11" fillId="8" borderId="14" xfId="39" applyFont="1" applyFill="1" applyBorder="1" applyAlignment="1" applyProtection="1">
      <alignment horizontal="center" vertical="center" wrapText="1"/>
      <protection locked="0"/>
    </xf>
    <xf numFmtId="0" fontId="30" fillId="0" borderId="4" xfId="39" applyFont="1" applyBorder="1" applyAlignment="1" applyProtection="1">
      <alignment horizontal="left"/>
      <protection locked="0"/>
    </xf>
    <xf numFmtId="49" fontId="30" fillId="0" borderId="4" xfId="1" applyNumberFormat="1" applyFont="1" applyBorder="1" applyAlignment="1" applyProtection="1">
      <alignment vertical="top"/>
      <protection locked="0"/>
    </xf>
    <xf numFmtId="0" fontId="5" fillId="0" borderId="4" xfId="39" applyFont="1" applyBorder="1" applyProtection="1">
      <protection locked="0"/>
    </xf>
    <xf numFmtId="0" fontId="5" fillId="0" borderId="4" xfId="39" applyFont="1" applyFill="1" applyBorder="1" applyAlignment="1" applyProtection="1">
      <alignment vertical="top" wrapText="1"/>
      <protection locked="0"/>
    </xf>
    <xf numFmtId="0" fontId="35" fillId="0" borderId="0" xfId="39" applyFont="1" applyProtection="1">
      <protection locked="0"/>
    </xf>
    <xf numFmtId="0" fontId="36" fillId="0" borderId="0" xfId="1" applyFont="1" applyBorder="1" applyAlignment="1" applyProtection="1">
      <alignment vertical="top"/>
      <protection locked="0"/>
    </xf>
    <xf numFmtId="0" fontId="10" fillId="0" borderId="0" xfId="1" applyFont="1" applyBorder="1" applyAlignment="1" applyProtection="1">
      <alignment vertical="top"/>
      <protection locked="0"/>
    </xf>
    <xf numFmtId="49" fontId="10" fillId="0" borderId="0" xfId="1" applyNumberFormat="1" applyFont="1" applyAlignment="1" applyProtection="1">
      <alignment vertical="top"/>
      <protection locked="0"/>
    </xf>
    <xf numFmtId="4" fontId="26" fillId="5" borderId="4" xfId="48" applyNumberFormat="1" applyFont="1" applyFill="1" applyBorder="1" applyAlignment="1" applyProtection="1">
      <alignment horizontal="center" vertical="center"/>
      <protection locked="0"/>
    </xf>
    <xf numFmtId="4" fontId="26" fillId="7" borderId="4" xfId="56" applyNumberFormat="1" applyFont="1" applyFill="1" applyBorder="1" applyAlignment="1" applyProtection="1">
      <alignment horizontal="center"/>
    </xf>
    <xf numFmtId="49" fontId="12" fillId="0" borderId="0" xfId="39" applyNumberFormat="1" applyFont="1" applyBorder="1" applyAlignment="1" applyProtection="1">
      <alignment horizontal="center" vertical="center" wrapText="1"/>
      <protection locked="0"/>
    </xf>
    <xf numFmtId="0" fontId="28" fillId="0" borderId="15" xfId="33" applyFont="1" applyBorder="1" applyAlignment="1" applyProtection="1">
      <alignment horizontal="center" vertical="center" wrapText="1"/>
      <protection locked="0"/>
    </xf>
    <xf numFmtId="0" fontId="28" fillId="0" borderId="23" xfId="33" applyFont="1" applyBorder="1" applyAlignment="1" applyProtection="1">
      <alignment horizontal="center" vertical="center" wrapText="1"/>
      <protection locked="0"/>
    </xf>
    <xf numFmtId="0" fontId="5" fillId="0" borderId="23" xfId="39" applyFont="1" applyBorder="1" applyAlignment="1" applyProtection="1">
      <alignment horizontal="center" vertical="center" wrapText="1"/>
      <protection locked="0"/>
    </xf>
    <xf numFmtId="0" fontId="5" fillId="0" borderId="19" xfId="39" applyFont="1" applyBorder="1" applyAlignment="1" applyProtection="1">
      <alignment horizontal="center" vertical="center" wrapText="1"/>
      <protection locked="0"/>
    </xf>
    <xf numFmtId="0" fontId="38" fillId="0" borderId="9" xfId="0" applyFont="1" applyBorder="1" applyAlignment="1">
      <alignment horizontal="center" vertical="center" wrapText="1"/>
    </xf>
    <xf numFmtId="49" fontId="39" fillId="0" borderId="4" xfId="0" applyNumberFormat="1" applyFont="1" applyBorder="1" applyAlignment="1">
      <alignment horizontal="center"/>
    </xf>
    <xf numFmtId="165" fontId="27" fillId="0" borderId="25" xfId="56" applyNumberFormat="1" applyFont="1" applyFill="1" applyBorder="1" applyAlignment="1" applyProtection="1">
      <alignment horizontal="right" vertical="center"/>
      <protection locked="0"/>
    </xf>
    <xf numFmtId="2" fontId="6" fillId="0" borderId="25" xfId="1" applyNumberFormat="1" applyFont="1" applyFill="1" applyBorder="1" applyAlignment="1" applyProtection="1">
      <alignment vertical="top"/>
      <protection locked="0"/>
    </xf>
    <xf numFmtId="2" fontId="6" fillId="0" borderId="26" xfId="1" applyNumberFormat="1" applyFont="1" applyFill="1" applyBorder="1" applyAlignment="1" applyProtection="1">
      <alignment vertical="top"/>
      <protection locked="0"/>
    </xf>
    <xf numFmtId="0" fontId="5" fillId="0" borderId="9" xfId="39" applyFont="1" applyBorder="1" applyAlignment="1" applyProtection="1">
      <alignment horizontal="center" vertical="center" wrapText="1"/>
      <protection locked="0"/>
    </xf>
    <xf numFmtId="49" fontId="34" fillId="0" borderId="4" xfId="0" applyNumberFormat="1" applyFont="1" applyBorder="1" applyAlignment="1">
      <alignment horizontal="center"/>
    </xf>
    <xf numFmtId="0" fontId="10" fillId="6" borderId="27" xfId="39" applyFont="1" applyFill="1" applyBorder="1" applyAlignment="1" applyProtection="1">
      <alignment horizontal="center" vertical="center"/>
    </xf>
    <xf numFmtId="0" fontId="10" fillId="6" borderId="4" xfId="39" applyFont="1" applyFill="1" applyBorder="1" applyAlignment="1" applyProtection="1">
      <alignment horizontal="center" vertical="center"/>
    </xf>
    <xf numFmtId="0" fontId="12" fillId="6" borderId="4" xfId="39" applyFont="1" applyFill="1" applyBorder="1" applyAlignment="1" applyProtection="1">
      <alignment horizontal="left" vertical="center"/>
    </xf>
    <xf numFmtId="0" fontId="12" fillId="6" borderId="27" xfId="39" applyFont="1" applyFill="1" applyBorder="1" applyAlignment="1" applyProtection="1">
      <alignment horizontal="left" vertical="center"/>
    </xf>
    <xf numFmtId="0" fontId="12" fillId="6" borderId="4" xfId="39" applyFont="1" applyFill="1" applyBorder="1" applyAlignment="1" applyProtection="1">
      <alignment horizontal="left" vertical="center" wrapText="1"/>
    </xf>
    <xf numFmtId="49" fontId="39" fillId="0" borderId="0" xfId="0" applyNumberFormat="1" applyFont="1" applyBorder="1" applyAlignment="1">
      <alignment horizontal="center"/>
    </xf>
    <xf numFmtId="0" fontId="11" fillId="0" borderId="0" xfId="39" applyFont="1" applyFill="1" applyBorder="1" applyAlignment="1" applyProtection="1">
      <alignment vertical="center" wrapText="1"/>
      <protection locked="0"/>
    </xf>
    <xf numFmtId="0" fontId="11" fillId="8" borderId="0" xfId="39" applyFont="1" applyFill="1" applyBorder="1" applyAlignment="1" applyProtection="1">
      <alignment horizontal="center" vertical="center" wrapText="1"/>
      <protection locked="0"/>
    </xf>
    <xf numFmtId="4" fontId="29" fillId="9" borderId="16" xfId="56" applyNumberFormat="1" applyFont="1" applyFill="1" applyBorder="1" applyAlignment="1" applyProtection="1">
      <alignment horizontal="center"/>
    </xf>
    <xf numFmtId="4" fontId="29" fillId="9" borderId="12" xfId="56" applyNumberFormat="1" applyFont="1" applyFill="1" applyBorder="1" applyAlignment="1" applyProtection="1">
      <alignment horizontal="center"/>
    </xf>
    <xf numFmtId="4" fontId="26" fillId="7" borderId="17" xfId="1" applyNumberFormat="1" applyFont="1" applyFill="1" applyBorder="1" applyAlignment="1" applyProtection="1">
      <alignment horizontal="center"/>
    </xf>
    <xf numFmtId="4" fontId="26" fillId="7" borderId="4" xfId="1" applyNumberFormat="1" applyFont="1" applyFill="1" applyBorder="1" applyAlignment="1" applyProtection="1">
      <alignment horizontal="center"/>
    </xf>
    <xf numFmtId="4" fontId="26" fillId="5" borderId="17" xfId="56" applyNumberFormat="1" applyFont="1" applyFill="1" applyBorder="1" applyAlignment="1" applyProtection="1">
      <alignment horizontal="center"/>
    </xf>
    <xf numFmtId="4" fontId="26" fillId="5" borderId="4" xfId="56" applyNumberFormat="1" applyFont="1" applyFill="1" applyBorder="1" applyAlignment="1" applyProtection="1">
      <alignment horizontal="center"/>
    </xf>
    <xf numFmtId="4" fontId="26" fillId="5" borderId="17" xfId="56" applyNumberFormat="1" applyFont="1" applyFill="1" applyBorder="1" applyAlignment="1" applyProtection="1">
      <alignment horizontal="center" vertical="center"/>
    </xf>
    <xf numFmtId="4" fontId="33" fillId="7" borderId="17" xfId="1" applyNumberFormat="1" applyFont="1" applyFill="1" applyBorder="1" applyAlignment="1" applyProtection="1">
      <alignment horizontal="center"/>
    </xf>
    <xf numFmtId="4" fontId="33" fillId="7" borderId="4" xfId="1" applyNumberFormat="1" applyFont="1" applyFill="1" applyBorder="1" applyAlignment="1" applyProtection="1">
      <alignment horizontal="center"/>
    </xf>
    <xf numFmtId="4" fontId="26" fillId="5" borderId="18" xfId="56" applyNumberFormat="1" applyFont="1" applyFill="1" applyBorder="1" applyAlignment="1" applyProtection="1">
      <alignment horizontal="center"/>
    </xf>
    <xf numFmtId="4" fontId="26" fillId="5" borderId="6" xfId="56" applyNumberFormat="1" applyFont="1" applyFill="1" applyBorder="1" applyAlignment="1" applyProtection="1">
      <alignment horizontal="center"/>
    </xf>
    <xf numFmtId="4" fontId="12" fillId="7" borderId="14" xfId="56" applyNumberFormat="1" applyFont="1" applyFill="1" applyBorder="1" applyAlignment="1" applyProtection="1">
      <alignment horizontal="center"/>
    </xf>
    <xf numFmtId="4" fontId="12" fillId="7" borderId="15" xfId="56" applyNumberFormat="1" applyFont="1" applyFill="1" applyBorder="1" applyAlignment="1" applyProtection="1">
      <alignment horizontal="center"/>
    </xf>
    <xf numFmtId="4" fontId="12" fillId="6" borderId="28" xfId="39" applyNumberFormat="1" applyFont="1" applyFill="1" applyBorder="1" applyAlignment="1" applyProtection="1">
      <alignment horizontal="center"/>
    </xf>
    <xf numFmtId="4" fontId="12" fillId="6" borderId="27" xfId="39" applyNumberFormat="1" applyFont="1" applyFill="1" applyBorder="1" applyAlignment="1" applyProtection="1">
      <alignment horizontal="center"/>
    </xf>
    <xf numFmtId="4" fontId="12" fillId="6" borderId="4" xfId="39" applyNumberFormat="1" applyFont="1" applyFill="1" applyBorder="1" applyAlignment="1" applyProtection="1">
      <alignment horizontal="center"/>
    </xf>
    <xf numFmtId="4" fontId="12" fillId="0" borderId="0" xfId="56" applyNumberFormat="1" applyFont="1" applyFill="1" applyBorder="1" applyAlignment="1" applyProtection="1">
      <alignment horizontal="right"/>
    </xf>
    <xf numFmtId="0" fontId="37" fillId="0" borderId="17" xfId="0" applyFont="1" applyBorder="1"/>
    <xf numFmtId="49" fontId="12" fillId="0" borderId="18" xfId="39" applyNumberFormat="1" applyFont="1" applyBorder="1" applyAlignment="1" applyProtection="1">
      <alignment horizontal="center" vertical="center" wrapText="1"/>
      <protection locked="0"/>
    </xf>
    <xf numFmtId="49" fontId="12" fillId="0" borderId="29" xfId="39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11" borderId="4" xfId="0" applyFont="1" applyFill="1" applyBorder="1" applyAlignment="1">
      <alignment horizontal="center"/>
    </xf>
    <xf numFmtId="2" fontId="0" fillId="11" borderId="4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12" fillId="7" borderId="10" xfId="56" applyNumberFormat="1" applyFont="1" applyFill="1" applyBorder="1" applyAlignment="1" applyProtection="1">
      <alignment horizontal="center"/>
    </xf>
    <xf numFmtId="0" fontId="0" fillId="11" borderId="4" xfId="0" applyFill="1" applyBorder="1" applyAlignment="1">
      <alignment horizontal="center" vertical="center" wrapText="1"/>
    </xf>
    <xf numFmtId="0" fontId="0" fillId="11" borderId="4" xfId="0" applyFill="1" applyBorder="1"/>
    <xf numFmtId="0" fontId="40" fillId="11" borderId="4" xfId="0" applyFont="1" applyFill="1" applyBorder="1" applyAlignment="1">
      <alignment horizontal="center"/>
    </xf>
    <xf numFmtId="0" fontId="0" fillId="11" borderId="4" xfId="0" applyFont="1" applyFill="1" applyBorder="1" applyAlignment="1">
      <alignment horizontal="left" wrapText="1"/>
    </xf>
    <xf numFmtId="0" fontId="0" fillId="11" borderId="4" xfId="0" applyFill="1" applyBorder="1" applyAlignment="1">
      <alignment wrapText="1"/>
    </xf>
    <xf numFmtId="0" fontId="40" fillId="11" borderId="4" xfId="0" applyFont="1" applyFill="1" applyBorder="1" applyAlignment="1">
      <alignment horizontal="left" vertical="center" wrapText="1"/>
    </xf>
    <xf numFmtId="2" fontId="0" fillId="11" borderId="4" xfId="0" applyNumberFormat="1" applyFill="1" applyBorder="1" applyAlignment="1">
      <alignment horizontal="center"/>
    </xf>
    <xf numFmtId="0" fontId="0" fillId="11" borderId="4" xfId="0" applyFill="1" applyBorder="1" applyAlignment="1">
      <alignment horizontal="left" vertical="center" wrapText="1"/>
    </xf>
    <xf numFmtId="0" fontId="41" fillId="11" borderId="4" xfId="0" applyFont="1" applyFill="1" applyBorder="1" applyAlignment="1">
      <alignment horizontal="center"/>
    </xf>
    <xf numFmtId="2" fontId="41" fillId="11" borderId="4" xfId="0" applyNumberFormat="1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49" fontId="5" fillId="0" borderId="24" xfId="0" applyNumberFormat="1" applyFont="1" applyBorder="1"/>
    <xf numFmtId="0" fontId="27" fillId="0" borderId="25" xfId="39" applyFont="1" applyFill="1" applyBorder="1" applyAlignment="1" applyProtection="1">
      <alignment vertical="center" wrapText="1"/>
      <protection locked="0"/>
    </xf>
    <xf numFmtId="0" fontId="27" fillId="0" borderId="25" xfId="39" applyFont="1" applyFill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15" xfId="33" applyFont="1" applyBorder="1" applyAlignment="1" applyProtection="1">
      <alignment horizontal="center" vertical="center" wrapText="1"/>
      <protection locked="0"/>
    </xf>
    <xf numFmtId="49" fontId="26" fillId="0" borderId="4" xfId="0" applyNumberFormat="1" applyFont="1" applyBorder="1" applyAlignment="1">
      <alignment horizontal="center"/>
    </xf>
    <xf numFmtId="0" fontId="5" fillId="0" borderId="9" xfId="33" applyFont="1" applyBorder="1" applyAlignment="1" applyProtection="1">
      <alignment horizontal="left" vertical="center" wrapText="1"/>
      <protection locked="0"/>
    </xf>
    <xf numFmtId="0" fontId="5" fillId="0" borderId="9" xfId="33" applyFont="1" applyBorder="1" applyAlignment="1" applyProtection="1">
      <alignment horizontal="center" vertical="center" wrapText="1"/>
      <protection locked="0"/>
    </xf>
    <xf numFmtId="4" fontId="26" fillId="7" borderId="20" xfId="56" applyNumberFormat="1" applyFont="1" applyFill="1" applyBorder="1" applyAlignment="1" applyProtection="1">
      <alignment horizontal="center" vertical="center"/>
    </xf>
    <xf numFmtId="4" fontId="26" fillId="7" borderId="9" xfId="56" applyNumberFormat="1" applyFont="1" applyFill="1" applyBorder="1" applyAlignment="1" applyProtection="1">
      <alignment horizontal="center" vertical="center"/>
    </xf>
    <xf numFmtId="0" fontId="5" fillId="0" borderId="4" xfId="33" applyFont="1" applyBorder="1" applyAlignment="1" applyProtection="1">
      <alignment horizontal="left" vertical="center" wrapText="1"/>
      <protection locked="0"/>
    </xf>
    <xf numFmtId="0" fontId="5" fillId="0" borderId="4" xfId="33" applyFont="1" applyBorder="1" applyAlignment="1" applyProtection="1">
      <alignment horizontal="center" vertical="center" wrapText="1"/>
      <protection locked="0"/>
    </xf>
    <xf numFmtId="4" fontId="26" fillId="7" borderId="18" xfId="56" applyNumberFormat="1" applyFont="1" applyFill="1" applyBorder="1" applyAlignment="1" applyProtection="1">
      <alignment horizontal="center" vertical="center"/>
    </xf>
    <xf numFmtId="4" fontId="26" fillId="7" borderId="4" xfId="56" applyNumberFormat="1" applyFont="1" applyFill="1" applyBorder="1" applyAlignment="1" applyProtection="1">
      <alignment horizontal="center" vertical="center"/>
    </xf>
    <xf numFmtId="0" fontId="26" fillId="0" borderId="4" xfId="39" applyFont="1" applyFill="1" applyBorder="1" applyAlignment="1" applyProtection="1">
      <alignment horizontal="center" vertical="top" wrapText="1"/>
      <protection locked="0"/>
    </xf>
    <xf numFmtId="4" fontId="26" fillId="7" borderId="17" xfId="56" applyNumberFormat="1" applyFont="1" applyFill="1" applyBorder="1" applyAlignment="1" applyProtection="1">
      <alignment horizontal="center"/>
    </xf>
    <xf numFmtId="4" fontId="26" fillId="5" borderId="17" xfId="48" applyNumberFormat="1" applyFont="1" applyFill="1" applyBorder="1" applyAlignment="1" applyProtection="1">
      <alignment horizontal="center" vertical="center"/>
      <protection locked="0"/>
    </xf>
    <xf numFmtId="0" fontId="30" fillId="0" borderId="4" xfId="39" applyFont="1" applyFill="1" applyBorder="1" applyAlignment="1" applyProtection="1">
      <alignment vertical="top" wrapText="1"/>
      <protection locked="0"/>
    </xf>
    <xf numFmtId="0" fontId="5" fillId="0" borderId="4" xfId="33" applyFont="1" applyFill="1" applyBorder="1" applyAlignment="1" applyProtection="1">
      <alignment horizontal="left" vertical="center" wrapText="1"/>
      <protection locked="0"/>
    </xf>
    <xf numFmtId="3" fontId="33" fillId="0" borderId="10" xfId="39" applyNumberFormat="1" applyFont="1" applyFill="1" applyBorder="1" applyAlignment="1" applyProtection="1">
      <alignment horizontal="left" vertical="center" wrapText="1" indent="3"/>
      <protection locked="0"/>
    </xf>
    <xf numFmtId="0" fontId="5" fillId="0" borderId="4" xfId="39" applyFont="1" applyFill="1" applyBorder="1" applyAlignment="1" applyProtection="1">
      <alignment horizontal="left" wrapText="1"/>
      <protection locked="0"/>
    </xf>
    <xf numFmtId="0" fontId="5" fillId="0" borderId="4" xfId="39" applyFont="1" applyFill="1" applyBorder="1" applyAlignment="1" applyProtection="1">
      <alignment vertical="center" wrapText="1"/>
      <protection locked="0"/>
    </xf>
    <xf numFmtId="4" fontId="26" fillId="5" borderId="4" xfId="56" applyNumberFormat="1" applyFont="1" applyFill="1" applyBorder="1" applyAlignment="1" applyProtection="1">
      <alignment horizontal="center"/>
      <protection locked="0"/>
    </xf>
    <xf numFmtId="49" fontId="12" fillId="0" borderId="4" xfId="0" applyNumberFormat="1" applyFont="1" applyBorder="1" applyAlignment="1">
      <alignment horizontal="center"/>
    </xf>
    <xf numFmtId="0" fontId="12" fillId="0" borderId="10" xfId="39" applyFont="1" applyFill="1" applyBorder="1" applyAlignment="1" applyProtection="1">
      <alignment vertical="center" wrapText="1"/>
      <protection locked="0"/>
    </xf>
    <xf numFmtId="0" fontId="12" fillId="0" borderId="10" xfId="39" applyFont="1" applyFill="1" applyBorder="1" applyAlignment="1" applyProtection="1">
      <alignment horizontal="center" vertical="center" wrapText="1"/>
      <protection locked="0"/>
    </xf>
    <xf numFmtId="4" fontId="12" fillId="7" borderId="21" xfId="56" applyNumberFormat="1" applyFont="1" applyFill="1" applyBorder="1" applyAlignment="1" applyProtection="1">
      <alignment horizontal="center"/>
    </xf>
    <xf numFmtId="4" fontId="12" fillId="7" borderId="10" xfId="56" applyNumberFormat="1" applyFont="1" applyFill="1" applyBorder="1" applyAlignment="1" applyProtection="1">
      <alignment horizontal="right"/>
    </xf>
    <xf numFmtId="0" fontId="26" fillId="0" borderId="19" xfId="39" applyFont="1" applyFill="1" applyBorder="1" applyAlignment="1" applyProtection="1">
      <alignment horizontal="center" vertical="top" wrapText="1"/>
      <protection locked="0"/>
    </xf>
    <xf numFmtId="4" fontId="26" fillId="5" borderId="22" xfId="48" applyNumberFormat="1" applyFont="1" applyFill="1" applyBorder="1" applyAlignment="1" applyProtection="1">
      <alignment horizontal="center" vertical="center"/>
      <protection locked="0"/>
    </xf>
    <xf numFmtId="4" fontId="26" fillId="5" borderId="19" xfId="48" applyNumberFormat="1" applyFont="1" applyFill="1" applyBorder="1" applyAlignment="1" applyProtection="1">
      <alignment horizontal="center" vertical="center"/>
      <protection locked="0"/>
    </xf>
    <xf numFmtId="49" fontId="12" fillId="10" borderId="10" xfId="0" applyNumberFormat="1" applyFont="1" applyFill="1" applyBorder="1" applyAlignment="1">
      <alignment horizontal="center"/>
    </xf>
    <xf numFmtId="49" fontId="12" fillId="10" borderId="4" xfId="0" applyNumberFormat="1" applyFont="1" applyFill="1" applyBorder="1" applyAlignment="1">
      <alignment horizontal="center"/>
    </xf>
    <xf numFmtId="4" fontId="26" fillId="9" borderId="12" xfId="56" applyNumberFormat="1" applyFont="1" applyFill="1" applyBorder="1" applyAlignment="1" applyProtection="1">
      <alignment horizontal="center"/>
    </xf>
    <xf numFmtId="2" fontId="0" fillId="0" borderId="0" xfId="0" applyNumberFormat="1"/>
    <xf numFmtId="4" fontId="26" fillId="9" borderId="4" xfId="56" applyNumberFormat="1" applyFont="1" applyFill="1" applyBorder="1" applyAlignment="1" applyProtection="1">
      <alignment horizontal="center"/>
    </xf>
    <xf numFmtId="49" fontId="26" fillId="0" borderId="10" xfId="0" applyNumberFormat="1" applyFont="1" applyBorder="1" applyAlignment="1">
      <alignment horizontal="center"/>
    </xf>
    <xf numFmtId="0" fontId="37" fillId="0" borderId="0" xfId="0" applyFont="1"/>
    <xf numFmtId="0" fontId="1" fillId="11" borderId="4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40" fillId="11" borderId="4" xfId="0" applyFont="1" applyFill="1" applyBorder="1" applyAlignment="1">
      <alignment horizontal="left"/>
    </xf>
    <xf numFmtId="49" fontId="0" fillId="11" borderId="4" xfId="0" applyNumberFormat="1" applyFill="1" applyBorder="1"/>
    <xf numFmtId="2" fontId="37" fillId="11" borderId="4" xfId="0" applyNumberFormat="1" applyFont="1" applyFill="1" applyBorder="1" applyAlignment="1">
      <alignment horizontal="center"/>
    </xf>
    <xf numFmtId="0" fontId="37" fillId="11" borderId="4" xfId="0" applyFont="1" applyFill="1" applyBorder="1"/>
    <xf numFmtId="0" fontId="37" fillId="11" borderId="4" xfId="0" applyFont="1" applyFill="1" applyBorder="1" applyAlignment="1">
      <alignment horizontal="center"/>
    </xf>
    <xf numFmtId="49" fontId="0" fillId="11" borderId="4" xfId="0" applyNumberFormat="1" applyFill="1" applyBorder="1" applyAlignment="1">
      <alignment horizontal="center"/>
    </xf>
    <xf numFmtId="49" fontId="37" fillId="11" borderId="4" xfId="0" applyNumberFormat="1" applyFont="1" applyFill="1" applyBorder="1" applyAlignment="1">
      <alignment horizontal="center"/>
    </xf>
    <xf numFmtId="49" fontId="10" fillId="0" borderId="0" xfId="1" applyNumberFormat="1" applyFont="1" applyFill="1" applyBorder="1" applyAlignment="1" applyProtection="1">
      <alignment vertical="top" wrapText="1"/>
      <protection locked="0"/>
    </xf>
    <xf numFmtId="49" fontId="10" fillId="0" borderId="0" xfId="1" applyNumberFormat="1" applyFont="1" applyAlignment="1" applyProtection="1">
      <alignment vertical="top" wrapText="1"/>
      <protection locked="0"/>
    </xf>
    <xf numFmtId="49" fontId="12" fillId="0" borderId="0" xfId="39" applyNumberFormat="1" applyFont="1" applyBorder="1" applyAlignment="1" applyProtection="1">
      <alignment horizontal="center" vertical="center" wrapText="1"/>
      <protection locked="0"/>
    </xf>
    <xf numFmtId="0" fontId="10" fillId="0" borderId="30" xfId="1" applyFont="1" applyBorder="1" applyAlignment="1" applyProtection="1">
      <alignment horizontal="center" vertical="top"/>
      <protection locked="0"/>
    </xf>
    <xf numFmtId="0" fontId="10" fillId="0" borderId="0" xfId="1" applyFont="1" applyBorder="1" applyAlignment="1" applyProtection="1">
      <alignment horizontal="center" vertical="top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58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 2" xfId="29"/>
    <cellStyle name="Гиперссылка 2 2" xfId="30"/>
    <cellStyle name="Гиперссылка 4" xfId="31"/>
    <cellStyle name="Заголовок" xfId="32"/>
    <cellStyle name="ЗаголовокСтолбца" xfId="33"/>
    <cellStyle name="Значение" xfId="34"/>
    <cellStyle name="мой" xfId="35"/>
    <cellStyle name="Обычный" xfId="0" builtinId="0"/>
    <cellStyle name="Обычный 10" xfId="36"/>
    <cellStyle name="Обычный 12 2" xfId="37"/>
    <cellStyle name="Обычный 13" xfId="38"/>
    <cellStyle name="Обычный 2" xfId="39"/>
    <cellStyle name="Обычный 2 10 2" xfId="40"/>
    <cellStyle name="Обычный 2 2" xfId="41"/>
    <cellStyle name="Обычный 2_НВВ - сети долгосрочный (15.07) - передано на оформление 2" xfId="42"/>
    <cellStyle name="Обычный 3" xfId="43"/>
    <cellStyle name="Обычный 3 2" xfId="44"/>
    <cellStyle name="Обычный 3 3" xfId="45"/>
    <cellStyle name="Обычный 4" xfId="46"/>
    <cellStyle name="Обычный 5" xfId="1"/>
    <cellStyle name="Процентный 2" xfId="48"/>
    <cellStyle name="Процентный 3" xfId="49"/>
    <cellStyle name="Процентный 4" xfId="47"/>
    <cellStyle name="Стиль 1" xfId="50"/>
    <cellStyle name="Финансовый 2" xfId="52"/>
    <cellStyle name="Финансовый 3" xfId="53"/>
    <cellStyle name="Финансовый 4" xfId="51"/>
    <cellStyle name="Формула" xfId="54"/>
    <cellStyle name="Формула 2" xfId="55"/>
    <cellStyle name="Формула_GRES.2007.5" xfId="56"/>
    <cellStyle name="ФормулаВБ" xfId="57"/>
  </cellStyles>
  <dxfs count="0"/>
  <tableStyles count="0" defaultTableStyle="TableStyleMedium9" defaultPivotStyle="PivotStyleLight16"/>
  <colors>
    <mruColors>
      <color rgb="FF7DFFB8"/>
      <color rgb="FF21FF85"/>
      <color rgb="FF00F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>
      <selection activeCell="E10" sqref="E10"/>
    </sheetView>
  </sheetViews>
  <sheetFormatPr defaultRowHeight="15"/>
  <cols>
    <col min="2" max="2" width="100.42578125" customWidth="1"/>
    <col min="3" max="3" width="17.7109375" customWidth="1"/>
    <col min="4" max="4" width="18.85546875" customWidth="1"/>
    <col min="5" max="5" width="16.140625" customWidth="1"/>
    <col min="6" max="6" width="16.42578125" customWidth="1"/>
    <col min="7" max="7" width="12.140625" customWidth="1"/>
  </cols>
  <sheetData>
    <row r="1" spans="1:6" ht="22.5" customHeight="1">
      <c r="A1" s="137" t="s">
        <v>145</v>
      </c>
      <c r="B1" s="137"/>
      <c r="C1" s="137"/>
      <c r="D1" s="137"/>
      <c r="E1" s="137"/>
      <c r="F1" s="137"/>
    </row>
    <row r="2" spans="1:6" ht="10.5" customHeight="1">
      <c r="A2" s="28"/>
      <c r="B2" s="28"/>
      <c r="C2" s="28"/>
      <c r="D2" s="28"/>
      <c r="E2" s="28"/>
      <c r="F2" s="28"/>
    </row>
    <row r="3" spans="1:6" ht="17.25" customHeight="1">
      <c r="A3" s="65" t="s">
        <v>61</v>
      </c>
      <c r="B3" s="66"/>
      <c r="C3" s="66"/>
      <c r="D3" s="66"/>
      <c r="E3" s="66"/>
      <c r="F3" s="67"/>
    </row>
    <row r="4" spans="1:6" ht="32.25" thickBot="1">
      <c r="A4" s="33" t="s">
        <v>62</v>
      </c>
      <c r="B4" s="29" t="s">
        <v>3</v>
      </c>
      <c r="C4" s="30" t="s">
        <v>0</v>
      </c>
      <c r="D4" s="31" t="s">
        <v>1</v>
      </c>
      <c r="E4" s="32" t="s">
        <v>147</v>
      </c>
      <c r="F4" s="32" t="s">
        <v>59</v>
      </c>
    </row>
    <row r="5" spans="1:6" ht="16.5" thickBot="1">
      <c r="A5" s="39" t="s">
        <v>63</v>
      </c>
      <c r="B5" s="4" t="s">
        <v>4</v>
      </c>
      <c r="C5" s="5" t="s">
        <v>5</v>
      </c>
      <c r="D5" s="48">
        <v>9498.7000000000007</v>
      </c>
      <c r="E5" s="120">
        <f>E6+E7</f>
        <v>2176.54</v>
      </c>
      <c r="F5" s="49">
        <f>E5/D5*100</f>
        <v>22.914082979776179</v>
      </c>
    </row>
    <row r="6" spans="1:6" ht="16.5" thickBot="1">
      <c r="A6" s="39" t="s">
        <v>64</v>
      </c>
      <c r="B6" s="6" t="s">
        <v>6</v>
      </c>
      <c r="C6" s="7" t="s">
        <v>5</v>
      </c>
      <c r="D6" s="50">
        <v>1040</v>
      </c>
      <c r="E6" s="51">
        <v>318.14999999999998</v>
      </c>
      <c r="F6" s="49">
        <f t="shared" ref="F6:F31" si="0">E6/D6*100</f>
        <v>30.59134615384615</v>
      </c>
    </row>
    <row r="7" spans="1:6" ht="16.5" thickBot="1">
      <c r="A7" s="39" t="s">
        <v>65</v>
      </c>
      <c r="B7" s="6" t="s">
        <v>7</v>
      </c>
      <c r="C7" s="7" t="s">
        <v>5</v>
      </c>
      <c r="D7" s="50">
        <v>8458.7000000000007</v>
      </c>
      <c r="E7" s="51">
        <v>1858.39</v>
      </c>
      <c r="F7" s="49">
        <f t="shared" si="0"/>
        <v>21.97016089942899</v>
      </c>
    </row>
    <row r="8" spans="1:6" ht="16.5" thickBot="1">
      <c r="A8" s="39" t="s">
        <v>66</v>
      </c>
      <c r="B8" s="8" t="s">
        <v>8</v>
      </c>
      <c r="C8" s="7" t="s">
        <v>5</v>
      </c>
      <c r="D8" s="48">
        <v>13025.51</v>
      </c>
      <c r="E8" s="122">
        <v>13890.63</v>
      </c>
      <c r="F8" s="49">
        <f t="shared" si="0"/>
        <v>106.64173610092809</v>
      </c>
    </row>
    <row r="9" spans="1:6" ht="16.5" thickBot="1">
      <c r="A9" s="39" t="s">
        <v>67</v>
      </c>
      <c r="B9" s="8" t="s">
        <v>9</v>
      </c>
      <c r="C9" s="7" t="s">
        <v>5</v>
      </c>
      <c r="D9" s="48">
        <f>D11+D19+D21+D23+D24</f>
        <v>9713.52</v>
      </c>
      <c r="E9" s="122">
        <f>E13+E16+E19+E21+E23+E24+E12+E14+E15</f>
        <v>11551.619999999997</v>
      </c>
      <c r="F9" s="49">
        <f t="shared" si="0"/>
        <v>118.923109233316</v>
      </c>
    </row>
    <row r="10" spans="1:6" ht="16.5" thickBot="1">
      <c r="A10" s="39" t="s">
        <v>68</v>
      </c>
      <c r="B10" s="6" t="s">
        <v>10</v>
      </c>
      <c r="C10" s="7" t="s">
        <v>5</v>
      </c>
      <c r="D10" s="50">
        <v>0</v>
      </c>
      <c r="E10" s="51">
        <v>0</v>
      </c>
      <c r="F10" s="49"/>
    </row>
    <row r="11" spans="1:6" ht="16.5" thickBot="1">
      <c r="A11" s="39" t="s">
        <v>69</v>
      </c>
      <c r="B11" s="6" t="s">
        <v>11</v>
      </c>
      <c r="C11" s="7" t="s">
        <v>5</v>
      </c>
      <c r="D11" s="50">
        <v>1047.98</v>
      </c>
      <c r="E11" s="51">
        <v>0</v>
      </c>
      <c r="F11" s="49">
        <f t="shared" si="0"/>
        <v>0</v>
      </c>
    </row>
    <row r="12" spans="1:6" ht="16.5" thickBot="1">
      <c r="A12" s="39" t="s">
        <v>70</v>
      </c>
      <c r="B12" s="9" t="s">
        <v>12</v>
      </c>
      <c r="C12" s="10" t="s">
        <v>5</v>
      </c>
      <c r="D12" s="52">
        <v>0</v>
      </c>
      <c r="E12" s="53">
        <v>424.63</v>
      </c>
      <c r="F12" s="49"/>
    </row>
    <row r="13" spans="1:6" ht="16.5" thickBot="1">
      <c r="A13" s="39" t="s">
        <v>71</v>
      </c>
      <c r="B13" s="9" t="s">
        <v>13</v>
      </c>
      <c r="C13" s="10" t="s">
        <v>5</v>
      </c>
      <c r="D13" s="54">
        <v>0</v>
      </c>
      <c r="E13" s="53">
        <v>16.399999999999999</v>
      </c>
      <c r="F13" s="49"/>
    </row>
    <row r="14" spans="1:6" ht="16.5" thickBot="1">
      <c r="A14" s="39" t="s">
        <v>72</v>
      </c>
      <c r="B14" s="9" t="s">
        <v>14</v>
      </c>
      <c r="C14" s="10" t="s">
        <v>5</v>
      </c>
      <c r="D14" s="52">
        <v>0</v>
      </c>
      <c r="E14" s="53">
        <v>47.55</v>
      </c>
      <c r="F14" s="49"/>
    </row>
    <row r="15" spans="1:6" ht="16.5" thickBot="1">
      <c r="A15" s="39" t="s">
        <v>73</v>
      </c>
      <c r="B15" s="9" t="s">
        <v>15</v>
      </c>
      <c r="C15" s="10" t="s">
        <v>5</v>
      </c>
      <c r="D15" s="52">
        <v>0</v>
      </c>
      <c r="E15" s="53">
        <v>34.58</v>
      </c>
      <c r="F15" s="49"/>
    </row>
    <row r="16" spans="1:6" ht="16.5" thickBot="1">
      <c r="A16" s="39" t="s">
        <v>74</v>
      </c>
      <c r="B16" s="9" t="s">
        <v>16</v>
      </c>
      <c r="C16" s="10" t="s">
        <v>5</v>
      </c>
      <c r="D16" s="52">
        <v>0</v>
      </c>
      <c r="E16" s="53">
        <v>928.89</v>
      </c>
      <c r="F16" s="49"/>
    </row>
    <row r="17" spans="1:6" ht="16.5" thickBot="1">
      <c r="A17" s="39" t="s">
        <v>75</v>
      </c>
      <c r="B17" s="9" t="s">
        <v>17</v>
      </c>
      <c r="C17" s="10" t="s">
        <v>18</v>
      </c>
      <c r="D17" s="52">
        <v>0</v>
      </c>
      <c r="E17" s="53">
        <v>0</v>
      </c>
      <c r="F17" s="49"/>
    </row>
    <row r="18" spans="1:6" ht="16.5" thickBot="1">
      <c r="A18" s="39" t="s">
        <v>76</v>
      </c>
      <c r="B18" s="6" t="s">
        <v>19</v>
      </c>
      <c r="C18" s="7" t="s">
        <v>5</v>
      </c>
      <c r="D18" s="50">
        <v>0</v>
      </c>
      <c r="E18" s="51">
        <v>0</v>
      </c>
      <c r="F18" s="49"/>
    </row>
    <row r="19" spans="1:6" ht="16.5" thickBot="1">
      <c r="A19" s="39" t="s">
        <v>77</v>
      </c>
      <c r="B19" s="6" t="s">
        <v>20</v>
      </c>
      <c r="C19" s="7" t="s">
        <v>5</v>
      </c>
      <c r="D19" s="50">
        <v>65</v>
      </c>
      <c r="E19" s="51">
        <v>26</v>
      </c>
      <c r="F19" s="49">
        <f t="shared" si="0"/>
        <v>40</v>
      </c>
    </row>
    <row r="20" spans="1:6" ht="18.75" customHeight="1" thickBot="1">
      <c r="A20" s="39" t="s">
        <v>78</v>
      </c>
      <c r="B20" s="6" t="s">
        <v>21</v>
      </c>
      <c r="C20" s="7" t="s">
        <v>5</v>
      </c>
      <c r="D20" s="50">
        <v>0</v>
      </c>
      <c r="E20" s="51">
        <v>0</v>
      </c>
      <c r="F20" s="49"/>
    </row>
    <row r="21" spans="1:6" ht="16.5" thickBot="1">
      <c r="A21" s="39" t="s">
        <v>79</v>
      </c>
      <c r="B21" s="6" t="s">
        <v>22</v>
      </c>
      <c r="C21" s="7" t="s">
        <v>5</v>
      </c>
      <c r="D21" s="50">
        <v>59.09</v>
      </c>
      <c r="E21" s="51">
        <v>61.14</v>
      </c>
      <c r="F21" s="49">
        <f t="shared" si="0"/>
        <v>103.46928414283296</v>
      </c>
    </row>
    <row r="22" spans="1:6" ht="16.5" thickBot="1">
      <c r="A22" s="39" t="s">
        <v>80</v>
      </c>
      <c r="B22" s="11" t="s">
        <v>23</v>
      </c>
      <c r="C22" s="7" t="s">
        <v>5</v>
      </c>
      <c r="D22" s="50">
        <v>0</v>
      </c>
      <c r="E22" s="51">
        <v>0</v>
      </c>
      <c r="F22" s="49"/>
    </row>
    <row r="23" spans="1:6" ht="16.5" thickBot="1">
      <c r="A23" s="39" t="s">
        <v>81</v>
      </c>
      <c r="B23" s="12" t="s">
        <v>24</v>
      </c>
      <c r="C23" s="7" t="s">
        <v>5</v>
      </c>
      <c r="D23" s="50">
        <v>577.80999999999995</v>
      </c>
      <c r="E23" s="51">
        <v>536.72</v>
      </c>
      <c r="F23" s="49">
        <f t="shared" si="0"/>
        <v>92.888665824405962</v>
      </c>
    </row>
    <row r="24" spans="1:6" ht="16.5" thickBot="1">
      <c r="A24" s="39" t="s">
        <v>82</v>
      </c>
      <c r="B24" s="6" t="s">
        <v>25</v>
      </c>
      <c r="C24" s="7" t="s">
        <v>5</v>
      </c>
      <c r="D24" s="50">
        <v>7963.64</v>
      </c>
      <c r="E24" s="51">
        <v>9475.7099999999991</v>
      </c>
      <c r="F24" s="49">
        <f t="shared" si="0"/>
        <v>118.98717169535537</v>
      </c>
    </row>
    <row r="25" spans="1:6" ht="16.5" thickBot="1">
      <c r="A25" s="39" t="s">
        <v>83</v>
      </c>
      <c r="B25" s="13" t="s">
        <v>26</v>
      </c>
      <c r="C25" s="14" t="s">
        <v>18</v>
      </c>
      <c r="D25" s="55">
        <v>0</v>
      </c>
      <c r="E25" s="56">
        <v>0</v>
      </c>
      <c r="F25" s="49"/>
    </row>
    <row r="26" spans="1:6" ht="16.5" thickBot="1">
      <c r="A26" s="39" t="s">
        <v>84</v>
      </c>
      <c r="B26" s="13" t="s">
        <v>27</v>
      </c>
      <c r="C26" s="15" t="s">
        <v>5</v>
      </c>
      <c r="D26" s="55">
        <v>0</v>
      </c>
      <c r="E26" s="56">
        <v>0</v>
      </c>
      <c r="F26" s="49"/>
    </row>
    <row r="27" spans="1:6" ht="16.5" thickBot="1">
      <c r="A27" s="39" t="s">
        <v>85</v>
      </c>
      <c r="B27" s="6" t="s">
        <v>28</v>
      </c>
      <c r="C27" s="7" t="s">
        <v>5</v>
      </c>
      <c r="D27" s="50">
        <v>440</v>
      </c>
      <c r="E27" s="51">
        <v>0</v>
      </c>
      <c r="F27" s="49">
        <f t="shared" si="0"/>
        <v>0</v>
      </c>
    </row>
    <row r="28" spans="1:6" ht="16.5" thickBot="1">
      <c r="A28" s="39" t="s">
        <v>86</v>
      </c>
      <c r="B28" s="9" t="s">
        <v>29</v>
      </c>
      <c r="C28" s="7" t="s">
        <v>5</v>
      </c>
      <c r="D28" s="52">
        <v>440</v>
      </c>
      <c r="E28" s="53">
        <v>0</v>
      </c>
      <c r="F28" s="49">
        <f t="shared" si="0"/>
        <v>0</v>
      </c>
    </row>
    <row r="29" spans="1:6" ht="16.5" thickBot="1">
      <c r="A29" s="39" t="s">
        <v>87</v>
      </c>
      <c r="B29" s="9" t="s">
        <v>30</v>
      </c>
      <c r="C29" s="7" t="s">
        <v>5</v>
      </c>
      <c r="D29" s="57">
        <v>0</v>
      </c>
      <c r="E29" s="53">
        <v>0</v>
      </c>
      <c r="F29" s="49"/>
    </row>
    <row r="30" spans="1:6" ht="16.5" thickBot="1">
      <c r="A30" s="39" t="s">
        <v>88</v>
      </c>
      <c r="B30" s="9" t="s">
        <v>31</v>
      </c>
      <c r="C30" s="7" t="s">
        <v>5</v>
      </c>
      <c r="D30" s="57">
        <v>0</v>
      </c>
      <c r="E30" s="58">
        <v>0</v>
      </c>
      <c r="F30" s="49"/>
    </row>
    <row r="31" spans="1:6" ht="19.5" thickBot="1">
      <c r="A31" s="34" t="s">
        <v>89</v>
      </c>
      <c r="B31" s="16" t="s">
        <v>32</v>
      </c>
      <c r="C31" s="17" t="s">
        <v>5</v>
      </c>
      <c r="D31" s="59">
        <f>D5+D8+D9</f>
        <v>32237.73</v>
      </c>
      <c r="E31" s="60">
        <f>E5+E8+E9</f>
        <v>27618.789999999994</v>
      </c>
      <c r="F31" s="49">
        <f t="shared" si="0"/>
        <v>85.672254218891936</v>
      </c>
    </row>
    <row r="32" spans="1:6" ht="18.75">
      <c r="A32" s="45"/>
      <c r="B32" s="46"/>
      <c r="C32" s="47"/>
      <c r="D32" s="64"/>
      <c r="E32" s="64"/>
      <c r="F32" s="64"/>
    </row>
    <row r="33" spans="1:6" ht="18.75">
      <c r="A33" s="45"/>
      <c r="B33" s="46"/>
      <c r="C33" s="47"/>
      <c r="D33" s="64"/>
      <c r="E33" s="64"/>
      <c r="F33" s="64"/>
    </row>
    <row r="34" spans="1:6" ht="18.75">
      <c r="A34" s="45"/>
      <c r="B34" s="46"/>
      <c r="C34" s="47"/>
      <c r="D34" s="64"/>
      <c r="E34" s="64"/>
      <c r="F34" s="64"/>
    </row>
    <row r="35" spans="1:6" ht="18.75">
      <c r="A35" s="45"/>
      <c r="B35" s="46"/>
      <c r="C35" s="47"/>
      <c r="D35" s="64"/>
      <c r="E35" s="64"/>
      <c r="F35" s="64"/>
    </row>
    <row r="36" spans="1:6" ht="18.75">
      <c r="A36" s="45"/>
      <c r="B36" s="46"/>
      <c r="C36" s="47"/>
      <c r="D36" s="64"/>
      <c r="E36" s="64"/>
      <c r="F36" s="64"/>
    </row>
    <row r="37" spans="1:6" ht="18.75">
      <c r="A37" s="45"/>
      <c r="B37" s="46"/>
      <c r="C37" s="47"/>
      <c r="D37" s="64"/>
      <c r="E37" s="64"/>
      <c r="F37" s="64"/>
    </row>
    <row r="38" spans="1:6" ht="18.75">
      <c r="A38" s="45"/>
      <c r="B38" s="46"/>
      <c r="C38" s="47"/>
      <c r="D38" s="64"/>
      <c r="E38" s="64"/>
      <c r="F38" s="64"/>
    </row>
    <row r="39" spans="1:6" ht="18.75">
      <c r="A39" s="45"/>
      <c r="B39" s="46"/>
      <c r="C39" s="47"/>
      <c r="D39" s="64"/>
      <c r="E39" s="64"/>
      <c r="F39" s="64"/>
    </row>
    <row r="40" spans="1:6" ht="18.75">
      <c r="A40" s="45"/>
      <c r="B40" s="46"/>
      <c r="C40" s="47"/>
      <c r="D40" s="64"/>
      <c r="E40" s="64"/>
      <c r="F40" s="64"/>
    </row>
    <row r="41" spans="1:6" ht="18.75">
      <c r="A41" s="45"/>
      <c r="B41" s="46"/>
      <c r="C41" s="47"/>
      <c r="D41" s="64"/>
      <c r="E41" s="64"/>
      <c r="F41" s="64"/>
    </row>
    <row r="42" spans="1:6" ht="18.75">
      <c r="A42" s="45"/>
      <c r="B42" s="46"/>
      <c r="C42" s="47"/>
      <c r="D42" s="64"/>
      <c r="E42" s="64"/>
      <c r="F42" s="64"/>
    </row>
    <row r="43" spans="1:6" ht="19.5" thickBot="1">
      <c r="A43" s="45"/>
      <c r="B43" s="46"/>
      <c r="C43" s="47"/>
      <c r="D43" s="64"/>
      <c r="E43" s="64"/>
      <c r="F43" s="64"/>
    </row>
    <row r="44" spans="1:6" ht="16.5" thickBot="1">
      <c r="A44" s="87" t="s">
        <v>90</v>
      </c>
      <c r="B44" s="88"/>
      <c r="C44" s="89"/>
      <c r="D44" s="35"/>
      <c r="E44" s="36"/>
      <c r="F44" s="37"/>
    </row>
    <row r="45" spans="1:6" ht="32.25" thickBot="1">
      <c r="A45" s="90" t="s">
        <v>62</v>
      </c>
      <c r="B45" s="91" t="s">
        <v>3</v>
      </c>
      <c r="C45" s="91" t="s">
        <v>0</v>
      </c>
      <c r="D45" s="38" t="s">
        <v>1</v>
      </c>
      <c r="E45" s="38" t="s">
        <v>148</v>
      </c>
      <c r="F45" s="38" t="s">
        <v>59</v>
      </c>
    </row>
    <row r="46" spans="1:6" ht="15.75">
      <c r="A46" s="92" t="s">
        <v>91</v>
      </c>
      <c r="B46" s="93" t="s">
        <v>23</v>
      </c>
      <c r="C46" s="94" t="s">
        <v>18</v>
      </c>
      <c r="D46" s="95" t="s">
        <v>2</v>
      </c>
      <c r="E46" s="96" t="s">
        <v>2</v>
      </c>
      <c r="F46" s="96" t="s">
        <v>2</v>
      </c>
    </row>
    <row r="47" spans="1:6" ht="15.75">
      <c r="A47" s="92" t="s">
        <v>92</v>
      </c>
      <c r="B47" s="97" t="s">
        <v>33</v>
      </c>
      <c r="C47" s="98" t="s">
        <v>18</v>
      </c>
      <c r="D47" s="99" t="s">
        <v>2</v>
      </c>
      <c r="E47" s="100" t="s">
        <v>2</v>
      </c>
      <c r="F47" s="100" t="s">
        <v>2</v>
      </c>
    </row>
    <row r="48" spans="1:6" ht="15.75">
      <c r="A48" s="92" t="s">
        <v>93</v>
      </c>
      <c r="B48" s="2" t="s">
        <v>34</v>
      </c>
      <c r="C48" s="101" t="s">
        <v>5</v>
      </c>
      <c r="D48" s="102">
        <v>0</v>
      </c>
      <c r="E48" s="26">
        <v>0</v>
      </c>
      <c r="F48" s="26">
        <v>0</v>
      </c>
    </row>
    <row r="49" spans="1:6" ht="15.75">
      <c r="A49" s="92" t="s">
        <v>94</v>
      </c>
      <c r="B49" s="21" t="s">
        <v>35</v>
      </c>
      <c r="C49" s="101" t="s">
        <v>5</v>
      </c>
      <c r="D49" s="103">
        <v>998.37</v>
      </c>
      <c r="E49" s="27">
        <f>E50</f>
        <v>929.88</v>
      </c>
      <c r="F49" s="27">
        <f>E49/D49*100</f>
        <v>93.139817903182191</v>
      </c>
    </row>
    <row r="50" spans="1:6" ht="15.75">
      <c r="A50" s="92" t="s">
        <v>162</v>
      </c>
      <c r="B50" s="6" t="s">
        <v>36</v>
      </c>
      <c r="C50" s="101" t="s">
        <v>5</v>
      </c>
      <c r="D50" s="103">
        <v>998.37</v>
      </c>
      <c r="E50" s="51">
        <f>E52</f>
        <v>929.88</v>
      </c>
      <c r="F50" s="27">
        <f t="shared" ref="F50:F81" si="1">E50/D50*100</f>
        <v>93.139817903182191</v>
      </c>
    </row>
    <row r="51" spans="1:6" ht="15.75">
      <c r="A51" s="92" t="s">
        <v>163</v>
      </c>
      <c r="B51" s="9" t="s">
        <v>37</v>
      </c>
      <c r="C51" s="101" t="s">
        <v>5</v>
      </c>
      <c r="D51" s="57">
        <v>0</v>
      </c>
      <c r="E51" s="26">
        <v>0</v>
      </c>
      <c r="F51" s="27"/>
    </row>
    <row r="52" spans="1:6" ht="15.75">
      <c r="A52" s="92" t="s">
        <v>164</v>
      </c>
      <c r="B52" s="9" t="s">
        <v>38</v>
      </c>
      <c r="C52" s="101" t="s">
        <v>5</v>
      </c>
      <c r="D52" s="57">
        <v>998.37</v>
      </c>
      <c r="E52" s="26">
        <v>929.88</v>
      </c>
      <c r="F52" s="27">
        <f t="shared" si="1"/>
        <v>93.139817903182191</v>
      </c>
    </row>
    <row r="53" spans="1:6" ht="15.75">
      <c r="A53" s="92" t="s">
        <v>165</v>
      </c>
      <c r="B53" s="6" t="s">
        <v>39</v>
      </c>
      <c r="C53" s="101" t="s">
        <v>5</v>
      </c>
      <c r="D53" s="103"/>
      <c r="E53" s="51">
        <v>0</v>
      </c>
      <c r="F53" s="27"/>
    </row>
    <row r="54" spans="1:6" ht="15.75">
      <c r="A54" s="92" t="s">
        <v>166</v>
      </c>
      <c r="B54" s="9" t="s">
        <v>40</v>
      </c>
      <c r="C54" s="101" t="s">
        <v>5</v>
      </c>
      <c r="D54" s="57">
        <v>0</v>
      </c>
      <c r="E54" s="26"/>
      <c r="F54" s="27"/>
    </row>
    <row r="55" spans="1:6" ht="15.75">
      <c r="A55" s="92" t="s">
        <v>167</v>
      </c>
      <c r="B55" s="9" t="s">
        <v>41</v>
      </c>
      <c r="C55" s="101" t="s">
        <v>5</v>
      </c>
      <c r="D55" s="57">
        <v>0</v>
      </c>
      <c r="E55" s="26"/>
      <c r="F55" s="27"/>
    </row>
    <row r="56" spans="1:6" ht="15.75">
      <c r="A56" s="92" t="s">
        <v>95</v>
      </c>
      <c r="B56" s="21" t="s">
        <v>42</v>
      </c>
      <c r="C56" s="101" t="s">
        <v>5</v>
      </c>
      <c r="D56" s="102">
        <v>97.54</v>
      </c>
      <c r="E56" s="27">
        <f>E57+E59</f>
        <v>135.41999999999999</v>
      </c>
      <c r="F56" s="27">
        <f t="shared" si="1"/>
        <v>138.83534960016402</v>
      </c>
    </row>
    <row r="57" spans="1:6" ht="15.75">
      <c r="A57" s="92" t="s">
        <v>168</v>
      </c>
      <c r="B57" s="18" t="s">
        <v>43</v>
      </c>
      <c r="C57" s="101" t="s">
        <v>5</v>
      </c>
      <c r="D57" s="103">
        <v>97.54</v>
      </c>
      <c r="E57" s="26">
        <v>135.41999999999999</v>
      </c>
      <c r="F57" s="27">
        <f t="shared" si="1"/>
        <v>138.83534960016402</v>
      </c>
    </row>
    <row r="58" spans="1:6" ht="15.75">
      <c r="A58" s="92" t="s">
        <v>169</v>
      </c>
      <c r="B58" s="104" t="s">
        <v>44</v>
      </c>
      <c r="C58" s="101" t="s">
        <v>5</v>
      </c>
      <c r="D58" s="103"/>
      <c r="E58" s="26"/>
      <c r="F58" s="27"/>
    </row>
    <row r="59" spans="1:6" ht="15.75">
      <c r="A59" s="92" t="s">
        <v>170</v>
      </c>
      <c r="B59" s="104" t="s">
        <v>45</v>
      </c>
      <c r="C59" s="101" t="s">
        <v>5</v>
      </c>
      <c r="D59" s="103"/>
      <c r="E59" s="26"/>
      <c r="F59" s="27"/>
    </row>
    <row r="60" spans="1:6" ht="15.75">
      <c r="A60" s="92" t="s">
        <v>171</v>
      </c>
      <c r="B60" s="19" t="s">
        <v>46</v>
      </c>
      <c r="C60" s="101" t="s">
        <v>5</v>
      </c>
      <c r="D60" s="103"/>
      <c r="E60" s="26"/>
      <c r="F60" s="27"/>
    </row>
    <row r="61" spans="1:6" ht="15.75">
      <c r="A61" s="92" t="s">
        <v>96</v>
      </c>
      <c r="B61" s="20" t="s">
        <v>47</v>
      </c>
      <c r="C61" s="101" t="s">
        <v>5</v>
      </c>
      <c r="D61" s="103">
        <v>3933.7</v>
      </c>
      <c r="E61" s="26">
        <v>4086.14</v>
      </c>
      <c r="F61" s="27">
        <f t="shared" si="1"/>
        <v>103.87523196990112</v>
      </c>
    </row>
    <row r="62" spans="1:6" ht="15.75">
      <c r="A62" s="92" t="s">
        <v>97</v>
      </c>
      <c r="B62" s="105" t="s">
        <v>48</v>
      </c>
      <c r="C62" s="101" t="s">
        <v>5</v>
      </c>
      <c r="D62" s="102">
        <v>0</v>
      </c>
      <c r="E62" s="26"/>
      <c r="F62" s="27"/>
    </row>
    <row r="63" spans="1:6" ht="15.75">
      <c r="A63" s="92" t="s">
        <v>98</v>
      </c>
      <c r="B63" s="21" t="s">
        <v>49</v>
      </c>
      <c r="C63" s="101" t="s">
        <v>5</v>
      </c>
      <c r="D63" s="102">
        <v>332.8</v>
      </c>
      <c r="E63" s="26"/>
      <c r="F63" s="27">
        <f t="shared" si="1"/>
        <v>0</v>
      </c>
    </row>
    <row r="64" spans="1:6" ht="15.75">
      <c r="A64" s="92" t="s">
        <v>172</v>
      </c>
      <c r="B64" s="106" t="s">
        <v>50</v>
      </c>
      <c r="C64" s="101" t="s">
        <v>5</v>
      </c>
      <c r="D64" s="102" t="s">
        <v>2</v>
      </c>
      <c r="E64" s="27" t="s">
        <v>2</v>
      </c>
      <c r="F64" s="27"/>
    </row>
    <row r="65" spans="1:6" ht="15.75">
      <c r="A65" s="92" t="s">
        <v>99</v>
      </c>
      <c r="B65" s="107" t="s">
        <v>51</v>
      </c>
      <c r="C65" s="101" t="s">
        <v>5</v>
      </c>
      <c r="D65" s="102">
        <v>0</v>
      </c>
      <c r="E65" s="26">
        <v>1947.5</v>
      </c>
      <c r="F65" s="27"/>
    </row>
    <row r="66" spans="1:6" ht="30">
      <c r="A66" s="92" t="s">
        <v>173</v>
      </c>
      <c r="B66" s="106" t="s">
        <v>52</v>
      </c>
      <c r="C66" s="101" t="s">
        <v>5</v>
      </c>
      <c r="D66" s="57">
        <v>0</v>
      </c>
      <c r="E66" s="26">
        <v>1947.5</v>
      </c>
      <c r="F66" s="27"/>
    </row>
    <row r="67" spans="1:6" ht="31.5">
      <c r="A67" s="92" t="s">
        <v>100</v>
      </c>
      <c r="B67" s="21" t="s">
        <v>53</v>
      </c>
      <c r="C67" s="101" t="s">
        <v>5</v>
      </c>
      <c r="D67" s="103"/>
      <c r="E67" s="26"/>
      <c r="F67" s="27"/>
    </row>
    <row r="68" spans="1:6" ht="15.75">
      <c r="A68" s="92" t="s">
        <v>174</v>
      </c>
      <c r="B68" s="108" t="s">
        <v>54</v>
      </c>
      <c r="C68" s="101" t="s">
        <v>5</v>
      </c>
      <c r="D68" s="102">
        <v>547.20000000000005</v>
      </c>
      <c r="E68" s="109">
        <v>759.17</v>
      </c>
      <c r="F68" s="27">
        <f t="shared" si="1"/>
        <v>138.73720760233917</v>
      </c>
    </row>
    <row r="69" spans="1:6" ht="18.75">
      <c r="A69" s="110" t="s">
        <v>175</v>
      </c>
      <c r="B69" s="111" t="s">
        <v>55</v>
      </c>
      <c r="C69" s="112" t="s">
        <v>5</v>
      </c>
      <c r="D69" s="113">
        <v>5909.61</v>
      </c>
      <c r="E69" s="75">
        <f>E49+E56+E61+E68+E65</f>
        <v>7858.11</v>
      </c>
      <c r="F69" s="27">
        <f t="shared" si="1"/>
        <v>132.97171894592029</v>
      </c>
    </row>
    <row r="70" spans="1:6" ht="18.75">
      <c r="A70" s="110" t="s">
        <v>101</v>
      </c>
      <c r="B70" s="111" t="s">
        <v>149</v>
      </c>
      <c r="C70" s="112" t="s">
        <v>18</v>
      </c>
      <c r="D70" s="113">
        <f>D69+D31</f>
        <v>38147.339999999997</v>
      </c>
      <c r="E70" s="75">
        <f>E31+E69</f>
        <v>35476.899999999994</v>
      </c>
      <c r="F70" s="27">
        <f t="shared" si="1"/>
        <v>92.999669177457704</v>
      </c>
    </row>
    <row r="71" spans="1:6" ht="18.75">
      <c r="A71" s="110" t="s">
        <v>102</v>
      </c>
      <c r="B71" s="111" t="s">
        <v>106</v>
      </c>
      <c r="C71" s="112"/>
      <c r="D71" s="113">
        <v>-4677.8</v>
      </c>
      <c r="E71" s="114"/>
      <c r="F71" s="27"/>
    </row>
    <row r="72" spans="1:6" ht="47.25">
      <c r="A72" s="92" t="s">
        <v>107</v>
      </c>
      <c r="B72" s="21" t="s">
        <v>56</v>
      </c>
      <c r="C72" s="101" t="s">
        <v>5</v>
      </c>
      <c r="D72" s="103">
        <v>-1822.06</v>
      </c>
      <c r="E72" s="26"/>
      <c r="F72" s="27"/>
    </row>
    <row r="73" spans="1:6" ht="21" customHeight="1">
      <c r="A73" s="92" t="s">
        <v>150</v>
      </c>
      <c r="B73" s="21" t="s">
        <v>157</v>
      </c>
      <c r="C73" s="101"/>
      <c r="D73" s="26">
        <v>1530.21</v>
      </c>
      <c r="E73" s="26"/>
      <c r="F73" s="27"/>
    </row>
    <row r="74" spans="1:6" ht="15.75">
      <c r="A74" s="92" t="s">
        <v>151</v>
      </c>
      <c r="B74" s="21" t="s">
        <v>158</v>
      </c>
      <c r="C74" s="101"/>
      <c r="D74" s="26">
        <v>-3417.7</v>
      </c>
      <c r="E74" s="26"/>
      <c r="F74" s="27"/>
    </row>
    <row r="75" spans="1:6" ht="31.5">
      <c r="A75" s="92" t="s">
        <v>152</v>
      </c>
      <c r="B75" s="21" t="s">
        <v>159</v>
      </c>
      <c r="C75" s="101"/>
      <c r="D75" s="26">
        <v>64.83</v>
      </c>
      <c r="E75" s="26"/>
      <c r="F75" s="27"/>
    </row>
    <row r="76" spans="1:6" ht="15.75">
      <c r="A76" s="92" t="s">
        <v>153</v>
      </c>
      <c r="B76" s="21" t="s">
        <v>160</v>
      </c>
      <c r="C76" s="101"/>
      <c r="D76" s="26">
        <v>0</v>
      </c>
      <c r="E76" s="26"/>
      <c r="F76" s="27"/>
    </row>
    <row r="77" spans="1:6" ht="15.75">
      <c r="A77" s="92" t="s">
        <v>108</v>
      </c>
      <c r="B77" s="21" t="s">
        <v>161</v>
      </c>
      <c r="C77" s="101"/>
      <c r="D77" s="26">
        <v>0</v>
      </c>
      <c r="E77" s="26"/>
      <c r="F77" s="27"/>
    </row>
    <row r="78" spans="1:6" ht="16.5" thickBot="1">
      <c r="A78" s="123" t="s">
        <v>103</v>
      </c>
      <c r="B78" s="21" t="s">
        <v>155</v>
      </c>
      <c r="C78" s="115" t="s">
        <v>18</v>
      </c>
      <c r="D78" s="116">
        <v>-2855.14</v>
      </c>
      <c r="E78" s="117"/>
      <c r="F78" s="27"/>
    </row>
    <row r="79" spans="1:6" ht="18.75">
      <c r="A79" s="118" t="s">
        <v>105</v>
      </c>
      <c r="B79" s="43" t="s">
        <v>156</v>
      </c>
      <c r="C79" s="40" t="s">
        <v>18</v>
      </c>
      <c r="D79" s="61">
        <v>33469.54</v>
      </c>
      <c r="E79" s="62">
        <f>E31+E69</f>
        <v>35476.899999999994</v>
      </c>
      <c r="F79" s="27">
        <f t="shared" si="1"/>
        <v>105.99757271835824</v>
      </c>
    </row>
    <row r="80" spans="1:6" ht="18.75">
      <c r="A80" s="119" t="s">
        <v>109</v>
      </c>
      <c r="B80" s="42" t="s">
        <v>104</v>
      </c>
      <c r="C80" s="41" t="s">
        <v>18</v>
      </c>
      <c r="D80" s="63">
        <v>689.03200000000004</v>
      </c>
      <c r="E80" s="63">
        <v>1669.15</v>
      </c>
      <c r="F80" s="27"/>
    </row>
    <row r="81" spans="1:6" ht="19.5" customHeight="1">
      <c r="A81" s="119" t="s">
        <v>154</v>
      </c>
      <c r="B81" s="44" t="s">
        <v>146</v>
      </c>
      <c r="C81" s="41" t="s">
        <v>18</v>
      </c>
      <c r="D81" s="63">
        <f>D79+D80</f>
        <v>34158.572</v>
      </c>
      <c r="E81" s="63">
        <f>E79+E80</f>
        <v>37146.049999999996</v>
      </c>
      <c r="F81" s="27">
        <f t="shared" si="1"/>
        <v>108.74591010420458</v>
      </c>
    </row>
    <row r="82" spans="1:6" ht="16.5" customHeight="1">
      <c r="B82" s="135" t="s">
        <v>57</v>
      </c>
      <c r="C82" s="136"/>
      <c r="D82" s="22"/>
      <c r="E82" s="138" t="s">
        <v>177</v>
      </c>
      <c r="F82" s="138"/>
    </row>
    <row r="83" spans="1:6" ht="9" customHeight="1">
      <c r="B83" s="25"/>
      <c r="C83" s="25"/>
      <c r="D83" s="22"/>
      <c r="E83" s="23"/>
      <c r="F83" s="24"/>
    </row>
    <row r="84" spans="1:6" ht="18.75">
      <c r="B84" s="135" t="s">
        <v>58</v>
      </c>
      <c r="C84" s="136"/>
      <c r="D84" s="22"/>
      <c r="E84" s="139" t="s">
        <v>60</v>
      </c>
      <c r="F84" s="139"/>
    </row>
    <row r="85" spans="1:6">
      <c r="B85" s="3"/>
      <c r="C85" s="3"/>
      <c r="D85" s="3"/>
      <c r="E85" s="1"/>
      <c r="F85" s="1"/>
    </row>
  </sheetData>
  <mergeCells count="5">
    <mergeCell ref="B84:C84"/>
    <mergeCell ref="B82:C82"/>
    <mergeCell ref="A1:F1"/>
    <mergeCell ref="E82:F82"/>
    <mergeCell ref="E84:F84"/>
  </mergeCells>
  <pageMargins left="0.51181102362204722" right="0.51181102362204722" top="0.55118110236220474" bottom="0.51181102362204722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10" workbookViewId="0">
      <selection activeCell="D30" sqref="D30"/>
    </sheetView>
  </sheetViews>
  <sheetFormatPr defaultRowHeight="15"/>
  <cols>
    <col min="1" max="1" width="4.140625" customWidth="1"/>
    <col min="2" max="2" width="47.140625" customWidth="1"/>
    <col min="3" max="3" width="19.5703125" customWidth="1"/>
    <col min="4" max="4" width="17" customWidth="1"/>
    <col min="11" max="11" width="16.85546875" customWidth="1"/>
    <col min="13" max="13" width="16" customWidth="1"/>
    <col min="257" max="257" width="4.140625" customWidth="1"/>
    <col min="258" max="258" width="47.140625" customWidth="1"/>
    <col min="259" max="259" width="19.5703125" customWidth="1"/>
    <col min="260" max="260" width="17" customWidth="1"/>
    <col min="267" max="267" width="16.85546875" customWidth="1"/>
    <col min="269" max="269" width="16" customWidth="1"/>
    <col min="513" max="513" width="4.140625" customWidth="1"/>
    <col min="514" max="514" width="47.140625" customWidth="1"/>
    <col min="515" max="515" width="19.5703125" customWidth="1"/>
    <col min="516" max="516" width="17" customWidth="1"/>
    <col min="523" max="523" width="16.85546875" customWidth="1"/>
    <col min="525" max="525" width="16" customWidth="1"/>
    <col min="769" max="769" width="4.140625" customWidth="1"/>
    <col min="770" max="770" width="47.140625" customWidth="1"/>
    <col min="771" max="771" width="19.5703125" customWidth="1"/>
    <col min="772" max="772" width="17" customWidth="1"/>
    <col min="779" max="779" width="16.85546875" customWidth="1"/>
    <col min="781" max="781" width="16" customWidth="1"/>
    <col min="1025" max="1025" width="4.140625" customWidth="1"/>
    <col min="1026" max="1026" width="47.140625" customWidth="1"/>
    <col min="1027" max="1027" width="19.5703125" customWidth="1"/>
    <col min="1028" max="1028" width="17" customWidth="1"/>
    <col min="1035" max="1035" width="16.85546875" customWidth="1"/>
    <col min="1037" max="1037" width="16" customWidth="1"/>
    <col min="1281" max="1281" width="4.140625" customWidth="1"/>
    <col min="1282" max="1282" width="47.140625" customWidth="1"/>
    <col min="1283" max="1283" width="19.5703125" customWidth="1"/>
    <col min="1284" max="1284" width="17" customWidth="1"/>
    <col min="1291" max="1291" width="16.85546875" customWidth="1"/>
    <col min="1293" max="1293" width="16" customWidth="1"/>
    <col min="1537" max="1537" width="4.140625" customWidth="1"/>
    <col min="1538" max="1538" width="47.140625" customWidth="1"/>
    <col min="1539" max="1539" width="19.5703125" customWidth="1"/>
    <col min="1540" max="1540" width="17" customWidth="1"/>
    <col min="1547" max="1547" width="16.85546875" customWidth="1"/>
    <col min="1549" max="1549" width="16" customWidth="1"/>
    <col min="1793" max="1793" width="4.140625" customWidth="1"/>
    <col min="1794" max="1794" width="47.140625" customWidth="1"/>
    <col min="1795" max="1795" width="19.5703125" customWidth="1"/>
    <col min="1796" max="1796" width="17" customWidth="1"/>
    <col min="1803" max="1803" width="16.85546875" customWidth="1"/>
    <col min="1805" max="1805" width="16" customWidth="1"/>
    <col min="2049" max="2049" width="4.140625" customWidth="1"/>
    <col min="2050" max="2050" width="47.140625" customWidth="1"/>
    <col min="2051" max="2051" width="19.5703125" customWidth="1"/>
    <col min="2052" max="2052" width="17" customWidth="1"/>
    <col min="2059" max="2059" width="16.85546875" customWidth="1"/>
    <col min="2061" max="2061" width="16" customWidth="1"/>
    <col min="2305" max="2305" width="4.140625" customWidth="1"/>
    <col min="2306" max="2306" width="47.140625" customWidth="1"/>
    <col min="2307" max="2307" width="19.5703125" customWidth="1"/>
    <col min="2308" max="2308" width="17" customWidth="1"/>
    <col min="2315" max="2315" width="16.85546875" customWidth="1"/>
    <col min="2317" max="2317" width="16" customWidth="1"/>
    <col min="2561" max="2561" width="4.140625" customWidth="1"/>
    <col min="2562" max="2562" width="47.140625" customWidth="1"/>
    <col min="2563" max="2563" width="19.5703125" customWidth="1"/>
    <col min="2564" max="2564" width="17" customWidth="1"/>
    <col min="2571" max="2571" width="16.85546875" customWidth="1"/>
    <col min="2573" max="2573" width="16" customWidth="1"/>
    <col min="2817" max="2817" width="4.140625" customWidth="1"/>
    <col min="2818" max="2818" width="47.140625" customWidth="1"/>
    <col min="2819" max="2819" width="19.5703125" customWidth="1"/>
    <col min="2820" max="2820" width="17" customWidth="1"/>
    <col min="2827" max="2827" width="16.85546875" customWidth="1"/>
    <col min="2829" max="2829" width="16" customWidth="1"/>
    <col min="3073" max="3073" width="4.140625" customWidth="1"/>
    <col min="3074" max="3074" width="47.140625" customWidth="1"/>
    <col min="3075" max="3075" width="19.5703125" customWidth="1"/>
    <col min="3076" max="3076" width="17" customWidth="1"/>
    <col min="3083" max="3083" width="16.85546875" customWidth="1"/>
    <col min="3085" max="3085" width="16" customWidth="1"/>
    <col min="3329" max="3329" width="4.140625" customWidth="1"/>
    <col min="3330" max="3330" width="47.140625" customWidth="1"/>
    <col min="3331" max="3331" width="19.5703125" customWidth="1"/>
    <col min="3332" max="3332" width="17" customWidth="1"/>
    <col min="3339" max="3339" width="16.85546875" customWidth="1"/>
    <col min="3341" max="3341" width="16" customWidth="1"/>
    <col min="3585" max="3585" width="4.140625" customWidth="1"/>
    <col min="3586" max="3586" width="47.140625" customWidth="1"/>
    <col min="3587" max="3587" width="19.5703125" customWidth="1"/>
    <col min="3588" max="3588" width="17" customWidth="1"/>
    <col min="3595" max="3595" width="16.85546875" customWidth="1"/>
    <col min="3597" max="3597" width="16" customWidth="1"/>
    <col min="3841" max="3841" width="4.140625" customWidth="1"/>
    <col min="3842" max="3842" width="47.140625" customWidth="1"/>
    <col min="3843" max="3843" width="19.5703125" customWidth="1"/>
    <col min="3844" max="3844" width="17" customWidth="1"/>
    <col min="3851" max="3851" width="16.85546875" customWidth="1"/>
    <col min="3853" max="3853" width="16" customWidth="1"/>
    <col min="4097" max="4097" width="4.140625" customWidth="1"/>
    <col min="4098" max="4098" width="47.140625" customWidth="1"/>
    <col min="4099" max="4099" width="19.5703125" customWidth="1"/>
    <col min="4100" max="4100" width="17" customWidth="1"/>
    <col min="4107" max="4107" width="16.85546875" customWidth="1"/>
    <col min="4109" max="4109" width="16" customWidth="1"/>
    <col min="4353" max="4353" width="4.140625" customWidth="1"/>
    <col min="4354" max="4354" width="47.140625" customWidth="1"/>
    <col min="4355" max="4355" width="19.5703125" customWidth="1"/>
    <col min="4356" max="4356" width="17" customWidth="1"/>
    <col min="4363" max="4363" width="16.85546875" customWidth="1"/>
    <col min="4365" max="4365" width="16" customWidth="1"/>
    <col min="4609" max="4609" width="4.140625" customWidth="1"/>
    <col min="4610" max="4610" width="47.140625" customWidth="1"/>
    <col min="4611" max="4611" width="19.5703125" customWidth="1"/>
    <col min="4612" max="4612" width="17" customWidth="1"/>
    <col min="4619" max="4619" width="16.85546875" customWidth="1"/>
    <col min="4621" max="4621" width="16" customWidth="1"/>
    <col min="4865" max="4865" width="4.140625" customWidth="1"/>
    <col min="4866" max="4866" width="47.140625" customWidth="1"/>
    <col min="4867" max="4867" width="19.5703125" customWidth="1"/>
    <col min="4868" max="4868" width="17" customWidth="1"/>
    <col min="4875" max="4875" width="16.85546875" customWidth="1"/>
    <col min="4877" max="4877" width="16" customWidth="1"/>
    <col min="5121" max="5121" width="4.140625" customWidth="1"/>
    <col min="5122" max="5122" width="47.140625" customWidth="1"/>
    <col min="5123" max="5123" width="19.5703125" customWidth="1"/>
    <col min="5124" max="5124" width="17" customWidth="1"/>
    <col min="5131" max="5131" width="16.85546875" customWidth="1"/>
    <col min="5133" max="5133" width="16" customWidth="1"/>
    <col min="5377" max="5377" width="4.140625" customWidth="1"/>
    <col min="5378" max="5378" width="47.140625" customWidth="1"/>
    <col min="5379" max="5379" width="19.5703125" customWidth="1"/>
    <col min="5380" max="5380" width="17" customWidth="1"/>
    <col min="5387" max="5387" width="16.85546875" customWidth="1"/>
    <col min="5389" max="5389" width="16" customWidth="1"/>
    <col min="5633" max="5633" width="4.140625" customWidth="1"/>
    <col min="5634" max="5634" width="47.140625" customWidth="1"/>
    <col min="5635" max="5635" width="19.5703125" customWidth="1"/>
    <col min="5636" max="5636" width="17" customWidth="1"/>
    <col min="5643" max="5643" width="16.85546875" customWidth="1"/>
    <col min="5645" max="5645" width="16" customWidth="1"/>
    <col min="5889" max="5889" width="4.140625" customWidth="1"/>
    <col min="5890" max="5890" width="47.140625" customWidth="1"/>
    <col min="5891" max="5891" width="19.5703125" customWidth="1"/>
    <col min="5892" max="5892" width="17" customWidth="1"/>
    <col min="5899" max="5899" width="16.85546875" customWidth="1"/>
    <col min="5901" max="5901" width="16" customWidth="1"/>
    <col min="6145" max="6145" width="4.140625" customWidth="1"/>
    <col min="6146" max="6146" width="47.140625" customWidth="1"/>
    <col min="6147" max="6147" width="19.5703125" customWidth="1"/>
    <col min="6148" max="6148" width="17" customWidth="1"/>
    <col min="6155" max="6155" width="16.85546875" customWidth="1"/>
    <col min="6157" max="6157" width="16" customWidth="1"/>
    <col min="6401" max="6401" width="4.140625" customWidth="1"/>
    <col min="6402" max="6402" width="47.140625" customWidth="1"/>
    <col min="6403" max="6403" width="19.5703125" customWidth="1"/>
    <col min="6404" max="6404" width="17" customWidth="1"/>
    <col min="6411" max="6411" width="16.85546875" customWidth="1"/>
    <col min="6413" max="6413" width="16" customWidth="1"/>
    <col min="6657" max="6657" width="4.140625" customWidth="1"/>
    <col min="6658" max="6658" width="47.140625" customWidth="1"/>
    <col min="6659" max="6659" width="19.5703125" customWidth="1"/>
    <col min="6660" max="6660" width="17" customWidth="1"/>
    <col min="6667" max="6667" width="16.85546875" customWidth="1"/>
    <col min="6669" max="6669" width="16" customWidth="1"/>
    <col min="6913" max="6913" width="4.140625" customWidth="1"/>
    <col min="6914" max="6914" width="47.140625" customWidth="1"/>
    <col min="6915" max="6915" width="19.5703125" customWidth="1"/>
    <col min="6916" max="6916" width="17" customWidth="1"/>
    <col min="6923" max="6923" width="16.85546875" customWidth="1"/>
    <col min="6925" max="6925" width="16" customWidth="1"/>
    <col min="7169" max="7169" width="4.140625" customWidth="1"/>
    <col min="7170" max="7170" width="47.140625" customWidth="1"/>
    <col min="7171" max="7171" width="19.5703125" customWidth="1"/>
    <col min="7172" max="7172" width="17" customWidth="1"/>
    <col min="7179" max="7179" width="16.85546875" customWidth="1"/>
    <col min="7181" max="7181" width="16" customWidth="1"/>
    <col min="7425" max="7425" width="4.140625" customWidth="1"/>
    <col min="7426" max="7426" width="47.140625" customWidth="1"/>
    <col min="7427" max="7427" width="19.5703125" customWidth="1"/>
    <col min="7428" max="7428" width="17" customWidth="1"/>
    <col min="7435" max="7435" width="16.85546875" customWidth="1"/>
    <col min="7437" max="7437" width="16" customWidth="1"/>
    <col min="7681" max="7681" width="4.140625" customWidth="1"/>
    <col min="7682" max="7682" width="47.140625" customWidth="1"/>
    <col min="7683" max="7683" width="19.5703125" customWidth="1"/>
    <col min="7684" max="7684" width="17" customWidth="1"/>
    <col min="7691" max="7691" width="16.85546875" customWidth="1"/>
    <col min="7693" max="7693" width="16" customWidth="1"/>
    <col min="7937" max="7937" width="4.140625" customWidth="1"/>
    <col min="7938" max="7938" width="47.140625" customWidth="1"/>
    <col min="7939" max="7939" width="19.5703125" customWidth="1"/>
    <col min="7940" max="7940" width="17" customWidth="1"/>
    <col min="7947" max="7947" width="16.85546875" customWidth="1"/>
    <col min="7949" max="7949" width="16" customWidth="1"/>
    <col min="8193" max="8193" width="4.140625" customWidth="1"/>
    <col min="8194" max="8194" width="47.140625" customWidth="1"/>
    <col min="8195" max="8195" width="19.5703125" customWidth="1"/>
    <col min="8196" max="8196" width="17" customWidth="1"/>
    <col min="8203" max="8203" width="16.85546875" customWidth="1"/>
    <col min="8205" max="8205" width="16" customWidth="1"/>
    <col min="8449" max="8449" width="4.140625" customWidth="1"/>
    <col min="8450" max="8450" width="47.140625" customWidth="1"/>
    <col min="8451" max="8451" width="19.5703125" customWidth="1"/>
    <col min="8452" max="8452" width="17" customWidth="1"/>
    <col min="8459" max="8459" width="16.85546875" customWidth="1"/>
    <col min="8461" max="8461" width="16" customWidth="1"/>
    <col min="8705" max="8705" width="4.140625" customWidth="1"/>
    <col min="8706" max="8706" width="47.140625" customWidth="1"/>
    <col min="8707" max="8707" width="19.5703125" customWidth="1"/>
    <col min="8708" max="8708" width="17" customWidth="1"/>
    <col min="8715" max="8715" width="16.85546875" customWidth="1"/>
    <col min="8717" max="8717" width="16" customWidth="1"/>
    <col min="8961" max="8961" width="4.140625" customWidth="1"/>
    <col min="8962" max="8962" width="47.140625" customWidth="1"/>
    <col min="8963" max="8963" width="19.5703125" customWidth="1"/>
    <col min="8964" max="8964" width="17" customWidth="1"/>
    <col min="8971" max="8971" width="16.85546875" customWidth="1"/>
    <col min="8973" max="8973" width="16" customWidth="1"/>
    <col min="9217" max="9217" width="4.140625" customWidth="1"/>
    <col min="9218" max="9218" width="47.140625" customWidth="1"/>
    <col min="9219" max="9219" width="19.5703125" customWidth="1"/>
    <col min="9220" max="9220" width="17" customWidth="1"/>
    <col min="9227" max="9227" width="16.85546875" customWidth="1"/>
    <col min="9229" max="9229" width="16" customWidth="1"/>
    <col min="9473" max="9473" width="4.140625" customWidth="1"/>
    <col min="9474" max="9474" width="47.140625" customWidth="1"/>
    <col min="9475" max="9475" width="19.5703125" customWidth="1"/>
    <col min="9476" max="9476" width="17" customWidth="1"/>
    <col min="9483" max="9483" width="16.85546875" customWidth="1"/>
    <col min="9485" max="9485" width="16" customWidth="1"/>
    <col min="9729" max="9729" width="4.140625" customWidth="1"/>
    <col min="9730" max="9730" width="47.140625" customWidth="1"/>
    <col min="9731" max="9731" width="19.5703125" customWidth="1"/>
    <col min="9732" max="9732" width="17" customWidth="1"/>
    <col min="9739" max="9739" width="16.85546875" customWidth="1"/>
    <col min="9741" max="9741" width="16" customWidth="1"/>
    <col min="9985" max="9985" width="4.140625" customWidth="1"/>
    <col min="9986" max="9986" width="47.140625" customWidth="1"/>
    <col min="9987" max="9987" width="19.5703125" customWidth="1"/>
    <col min="9988" max="9988" width="17" customWidth="1"/>
    <col min="9995" max="9995" width="16.85546875" customWidth="1"/>
    <col min="9997" max="9997" width="16" customWidth="1"/>
    <col min="10241" max="10241" width="4.140625" customWidth="1"/>
    <col min="10242" max="10242" width="47.140625" customWidth="1"/>
    <col min="10243" max="10243" width="19.5703125" customWidth="1"/>
    <col min="10244" max="10244" width="17" customWidth="1"/>
    <col min="10251" max="10251" width="16.85546875" customWidth="1"/>
    <col min="10253" max="10253" width="16" customWidth="1"/>
    <col min="10497" max="10497" width="4.140625" customWidth="1"/>
    <col min="10498" max="10498" width="47.140625" customWidth="1"/>
    <col min="10499" max="10499" width="19.5703125" customWidth="1"/>
    <col min="10500" max="10500" width="17" customWidth="1"/>
    <col min="10507" max="10507" width="16.85546875" customWidth="1"/>
    <col min="10509" max="10509" width="16" customWidth="1"/>
    <col min="10753" max="10753" width="4.140625" customWidth="1"/>
    <col min="10754" max="10754" width="47.140625" customWidth="1"/>
    <col min="10755" max="10755" width="19.5703125" customWidth="1"/>
    <col min="10756" max="10756" width="17" customWidth="1"/>
    <col min="10763" max="10763" width="16.85546875" customWidth="1"/>
    <col min="10765" max="10765" width="16" customWidth="1"/>
    <col min="11009" max="11009" width="4.140625" customWidth="1"/>
    <col min="11010" max="11010" width="47.140625" customWidth="1"/>
    <col min="11011" max="11011" width="19.5703125" customWidth="1"/>
    <col min="11012" max="11012" width="17" customWidth="1"/>
    <col min="11019" max="11019" width="16.85546875" customWidth="1"/>
    <col min="11021" max="11021" width="16" customWidth="1"/>
    <col min="11265" max="11265" width="4.140625" customWidth="1"/>
    <col min="11266" max="11266" width="47.140625" customWidth="1"/>
    <col min="11267" max="11267" width="19.5703125" customWidth="1"/>
    <col min="11268" max="11268" width="17" customWidth="1"/>
    <col min="11275" max="11275" width="16.85546875" customWidth="1"/>
    <col min="11277" max="11277" width="16" customWidth="1"/>
    <col min="11521" max="11521" width="4.140625" customWidth="1"/>
    <col min="11522" max="11522" width="47.140625" customWidth="1"/>
    <col min="11523" max="11523" width="19.5703125" customWidth="1"/>
    <col min="11524" max="11524" width="17" customWidth="1"/>
    <col min="11531" max="11531" width="16.85546875" customWidth="1"/>
    <col min="11533" max="11533" width="16" customWidth="1"/>
    <col min="11777" max="11777" width="4.140625" customWidth="1"/>
    <col min="11778" max="11778" width="47.140625" customWidth="1"/>
    <col min="11779" max="11779" width="19.5703125" customWidth="1"/>
    <col min="11780" max="11780" width="17" customWidth="1"/>
    <col min="11787" max="11787" width="16.85546875" customWidth="1"/>
    <col min="11789" max="11789" width="16" customWidth="1"/>
    <col min="12033" max="12033" width="4.140625" customWidth="1"/>
    <col min="12034" max="12034" width="47.140625" customWidth="1"/>
    <col min="12035" max="12035" width="19.5703125" customWidth="1"/>
    <col min="12036" max="12036" width="17" customWidth="1"/>
    <col min="12043" max="12043" width="16.85546875" customWidth="1"/>
    <col min="12045" max="12045" width="16" customWidth="1"/>
    <col min="12289" max="12289" width="4.140625" customWidth="1"/>
    <col min="12290" max="12290" width="47.140625" customWidth="1"/>
    <col min="12291" max="12291" width="19.5703125" customWidth="1"/>
    <col min="12292" max="12292" width="17" customWidth="1"/>
    <col min="12299" max="12299" width="16.85546875" customWidth="1"/>
    <col min="12301" max="12301" width="16" customWidth="1"/>
    <col min="12545" max="12545" width="4.140625" customWidth="1"/>
    <col min="12546" max="12546" width="47.140625" customWidth="1"/>
    <col min="12547" max="12547" width="19.5703125" customWidth="1"/>
    <col min="12548" max="12548" width="17" customWidth="1"/>
    <col min="12555" max="12555" width="16.85546875" customWidth="1"/>
    <col min="12557" max="12557" width="16" customWidth="1"/>
    <col min="12801" max="12801" width="4.140625" customWidth="1"/>
    <col min="12802" max="12802" width="47.140625" customWidth="1"/>
    <col min="12803" max="12803" width="19.5703125" customWidth="1"/>
    <col min="12804" max="12804" width="17" customWidth="1"/>
    <col min="12811" max="12811" width="16.85546875" customWidth="1"/>
    <col min="12813" max="12813" width="16" customWidth="1"/>
    <col min="13057" max="13057" width="4.140625" customWidth="1"/>
    <col min="13058" max="13058" width="47.140625" customWidth="1"/>
    <col min="13059" max="13059" width="19.5703125" customWidth="1"/>
    <col min="13060" max="13060" width="17" customWidth="1"/>
    <col min="13067" max="13067" width="16.85546875" customWidth="1"/>
    <col min="13069" max="13069" width="16" customWidth="1"/>
    <col min="13313" max="13313" width="4.140625" customWidth="1"/>
    <col min="13314" max="13314" width="47.140625" customWidth="1"/>
    <col min="13315" max="13315" width="19.5703125" customWidth="1"/>
    <col min="13316" max="13316" width="17" customWidth="1"/>
    <col min="13323" max="13323" width="16.85546875" customWidth="1"/>
    <col min="13325" max="13325" width="16" customWidth="1"/>
    <col min="13569" max="13569" width="4.140625" customWidth="1"/>
    <col min="13570" max="13570" width="47.140625" customWidth="1"/>
    <col min="13571" max="13571" width="19.5703125" customWidth="1"/>
    <col min="13572" max="13572" width="17" customWidth="1"/>
    <col min="13579" max="13579" width="16.85546875" customWidth="1"/>
    <col min="13581" max="13581" width="16" customWidth="1"/>
    <col min="13825" max="13825" width="4.140625" customWidth="1"/>
    <col min="13826" max="13826" width="47.140625" customWidth="1"/>
    <col min="13827" max="13827" width="19.5703125" customWidth="1"/>
    <col min="13828" max="13828" width="17" customWidth="1"/>
    <col min="13835" max="13835" width="16.85546875" customWidth="1"/>
    <col min="13837" max="13837" width="16" customWidth="1"/>
    <col min="14081" max="14081" width="4.140625" customWidth="1"/>
    <col min="14082" max="14082" width="47.140625" customWidth="1"/>
    <col min="14083" max="14083" width="19.5703125" customWidth="1"/>
    <col min="14084" max="14084" width="17" customWidth="1"/>
    <col min="14091" max="14091" width="16.85546875" customWidth="1"/>
    <col min="14093" max="14093" width="16" customWidth="1"/>
    <col min="14337" max="14337" width="4.140625" customWidth="1"/>
    <col min="14338" max="14338" width="47.140625" customWidth="1"/>
    <col min="14339" max="14339" width="19.5703125" customWidth="1"/>
    <col min="14340" max="14340" width="17" customWidth="1"/>
    <col min="14347" max="14347" width="16.85546875" customWidth="1"/>
    <col min="14349" max="14349" width="16" customWidth="1"/>
    <col min="14593" max="14593" width="4.140625" customWidth="1"/>
    <col min="14594" max="14594" width="47.140625" customWidth="1"/>
    <col min="14595" max="14595" width="19.5703125" customWidth="1"/>
    <col min="14596" max="14596" width="17" customWidth="1"/>
    <col min="14603" max="14603" width="16.85546875" customWidth="1"/>
    <col min="14605" max="14605" width="16" customWidth="1"/>
    <col min="14849" max="14849" width="4.140625" customWidth="1"/>
    <col min="14850" max="14850" width="47.140625" customWidth="1"/>
    <col min="14851" max="14851" width="19.5703125" customWidth="1"/>
    <col min="14852" max="14852" width="17" customWidth="1"/>
    <col min="14859" max="14859" width="16.85546875" customWidth="1"/>
    <col min="14861" max="14861" width="16" customWidth="1"/>
    <col min="15105" max="15105" width="4.140625" customWidth="1"/>
    <col min="15106" max="15106" width="47.140625" customWidth="1"/>
    <col min="15107" max="15107" width="19.5703125" customWidth="1"/>
    <col min="15108" max="15108" width="17" customWidth="1"/>
    <col min="15115" max="15115" width="16.85546875" customWidth="1"/>
    <col min="15117" max="15117" width="16" customWidth="1"/>
    <col min="15361" max="15361" width="4.140625" customWidth="1"/>
    <col min="15362" max="15362" width="47.140625" customWidth="1"/>
    <col min="15363" max="15363" width="19.5703125" customWidth="1"/>
    <col min="15364" max="15364" width="17" customWidth="1"/>
    <col min="15371" max="15371" width="16.85546875" customWidth="1"/>
    <col min="15373" max="15373" width="16" customWidth="1"/>
    <col min="15617" max="15617" width="4.140625" customWidth="1"/>
    <col min="15618" max="15618" width="47.140625" customWidth="1"/>
    <col min="15619" max="15619" width="19.5703125" customWidth="1"/>
    <col min="15620" max="15620" width="17" customWidth="1"/>
    <col min="15627" max="15627" width="16.85546875" customWidth="1"/>
    <col min="15629" max="15629" width="16" customWidth="1"/>
    <col min="15873" max="15873" width="4.140625" customWidth="1"/>
    <col min="15874" max="15874" width="47.140625" customWidth="1"/>
    <col min="15875" max="15875" width="19.5703125" customWidth="1"/>
    <col min="15876" max="15876" width="17" customWidth="1"/>
    <col min="15883" max="15883" width="16.85546875" customWidth="1"/>
    <col min="15885" max="15885" width="16" customWidth="1"/>
    <col min="16129" max="16129" width="4.140625" customWidth="1"/>
    <col min="16130" max="16130" width="47.140625" customWidth="1"/>
    <col min="16131" max="16131" width="19.5703125" customWidth="1"/>
    <col min="16132" max="16132" width="17" customWidth="1"/>
    <col min="16139" max="16139" width="16.85546875" customWidth="1"/>
    <col min="16141" max="16141" width="16" customWidth="1"/>
  </cols>
  <sheetData>
    <row r="1" spans="1:7" ht="42" customHeight="1">
      <c r="A1" s="140" t="s">
        <v>110</v>
      </c>
      <c r="B1" s="140"/>
      <c r="C1" s="140"/>
      <c r="D1" s="140"/>
      <c r="E1" s="68"/>
    </row>
    <row r="3" spans="1:7" ht="107.25" customHeight="1">
      <c r="A3" s="76" t="s">
        <v>62</v>
      </c>
      <c r="B3" s="76" t="s">
        <v>111</v>
      </c>
      <c r="C3" s="76" t="s">
        <v>112</v>
      </c>
      <c r="D3" s="76" t="s">
        <v>113</v>
      </c>
      <c r="F3" s="69"/>
    </row>
    <row r="4" spans="1:7">
      <c r="A4" s="77"/>
      <c r="B4" s="78" t="s">
        <v>114</v>
      </c>
      <c r="C4" s="70">
        <f>C5+C6+C7+C8+C9+C10+C11+C12</f>
        <v>5145.7060000000001</v>
      </c>
      <c r="D4" s="71">
        <f>D5+D6+D7+D8+D9+D10+D11+D12</f>
        <v>2656.04</v>
      </c>
    </row>
    <row r="5" spans="1:7" ht="30">
      <c r="A5" s="77"/>
      <c r="B5" s="79" t="s">
        <v>115</v>
      </c>
      <c r="C5" s="126">
        <v>1701.53</v>
      </c>
      <c r="D5" s="71">
        <v>1000.13</v>
      </c>
    </row>
    <row r="6" spans="1:7">
      <c r="A6" s="77"/>
      <c r="B6" s="77" t="s">
        <v>116</v>
      </c>
      <c r="C6" s="126">
        <v>16.399999999999999</v>
      </c>
      <c r="D6" s="70">
        <v>16.399999999999999</v>
      </c>
    </row>
    <row r="7" spans="1:7">
      <c r="A7" s="77"/>
      <c r="B7" s="77" t="s">
        <v>117</v>
      </c>
      <c r="C7" s="126">
        <v>86.31</v>
      </c>
      <c r="D7" s="71">
        <v>42.21</v>
      </c>
    </row>
    <row r="8" spans="1:7">
      <c r="A8" s="77"/>
      <c r="B8" s="77" t="s">
        <v>118</v>
      </c>
      <c r="C8" s="70">
        <v>1882.86</v>
      </c>
      <c r="D8" s="70">
        <v>928.89</v>
      </c>
      <c r="F8">
        <v>1804.42</v>
      </c>
    </row>
    <row r="9" spans="1:7">
      <c r="A9" s="77"/>
      <c r="B9" s="77" t="s">
        <v>119</v>
      </c>
      <c r="C9" s="126">
        <v>333.36</v>
      </c>
      <c r="D9" s="70">
        <v>156.65</v>
      </c>
    </row>
    <row r="10" spans="1:7">
      <c r="A10" s="77"/>
      <c r="B10" s="77" t="s">
        <v>120</v>
      </c>
      <c r="C10" s="126">
        <v>476.75</v>
      </c>
      <c r="D10" s="70">
        <v>203.52</v>
      </c>
    </row>
    <row r="11" spans="1:7" ht="30">
      <c r="A11" s="77"/>
      <c r="B11" s="80" t="s">
        <v>179</v>
      </c>
      <c r="C11" s="126">
        <v>308.49599999999998</v>
      </c>
      <c r="D11" s="70">
        <v>275.89</v>
      </c>
    </row>
    <row r="12" spans="1:7">
      <c r="A12" s="77"/>
      <c r="B12" s="80" t="s">
        <v>121</v>
      </c>
      <c r="C12" s="126">
        <v>340</v>
      </c>
      <c r="D12" s="70">
        <v>32.35</v>
      </c>
      <c r="E12">
        <v>23</v>
      </c>
      <c r="F12">
        <v>3</v>
      </c>
      <c r="G12">
        <v>26</v>
      </c>
    </row>
    <row r="13" spans="1:7" ht="25.5">
      <c r="A13" s="77"/>
      <c r="B13" s="81" t="s">
        <v>122</v>
      </c>
      <c r="C13" s="82">
        <f>C14+C15+C16+C17+C18+C19+C20+C21+C22+C23+C24+C25+C26+C27+C29+C28</f>
        <v>30649.03</v>
      </c>
      <c r="D13" s="82">
        <f>D14+D15+D16+D17+D18+D19+D20+D21+D23+D25+D24+D26+D29+D22+D27</f>
        <v>9710.1576000000041</v>
      </c>
    </row>
    <row r="14" spans="1:7" ht="30">
      <c r="A14" s="77"/>
      <c r="B14" s="83" t="s">
        <v>123</v>
      </c>
      <c r="C14" s="70">
        <v>21871.43</v>
      </c>
      <c r="D14" s="71">
        <f t="shared" ref="D14:D26" si="0">C14*31.44/100</f>
        <v>6876.3775920000007</v>
      </c>
    </row>
    <row r="15" spans="1:7">
      <c r="A15" s="77"/>
      <c r="B15" s="77" t="s">
        <v>124</v>
      </c>
      <c r="C15" s="70">
        <v>5781.87</v>
      </c>
      <c r="D15" s="71">
        <f t="shared" si="0"/>
        <v>1817.8199280000001</v>
      </c>
    </row>
    <row r="16" spans="1:7">
      <c r="A16" s="77"/>
      <c r="B16" s="77" t="s">
        <v>125</v>
      </c>
      <c r="C16" s="84">
        <v>22.4</v>
      </c>
      <c r="D16" s="71">
        <f t="shared" si="0"/>
        <v>7.0425599999999999</v>
      </c>
    </row>
    <row r="17" spans="1:6">
      <c r="A17" s="77"/>
      <c r="B17" s="77" t="s">
        <v>126</v>
      </c>
      <c r="C17" s="84">
        <v>1350.6</v>
      </c>
      <c r="D17" s="71">
        <f>C17*31.44/100</f>
        <v>424.62864000000002</v>
      </c>
    </row>
    <row r="18" spans="1:6" ht="30">
      <c r="A18" s="77"/>
      <c r="B18" s="83" t="s">
        <v>127</v>
      </c>
      <c r="C18" s="84">
        <v>59.35</v>
      </c>
      <c r="D18" s="71">
        <f t="shared" si="0"/>
        <v>18.659640000000003</v>
      </c>
    </row>
    <row r="19" spans="1:6" ht="30">
      <c r="A19" s="77"/>
      <c r="B19" s="83" t="s">
        <v>128</v>
      </c>
      <c r="C19" s="84">
        <v>118.27</v>
      </c>
      <c r="D19" s="71">
        <f t="shared" si="0"/>
        <v>37.184088000000003</v>
      </c>
    </row>
    <row r="20" spans="1:6">
      <c r="A20" s="77"/>
      <c r="B20" s="77" t="s">
        <v>129</v>
      </c>
      <c r="C20" s="84">
        <v>299.23</v>
      </c>
      <c r="D20" s="71">
        <f t="shared" si="0"/>
        <v>94.077912000000012</v>
      </c>
    </row>
    <row r="21" spans="1:6">
      <c r="A21" s="77"/>
      <c r="B21" s="77" t="s">
        <v>130</v>
      </c>
      <c r="C21" s="84">
        <v>108</v>
      </c>
      <c r="D21" s="71">
        <f t="shared" si="0"/>
        <v>33.955199999999998</v>
      </c>
    </row>
    <row r="22" spans="1:6">
      <c r="A22" s="77"/>
      <c r="B22" s="77" t="s">
        <v>131</v>
      </c>
      <c r="C22" s="84">
        <v>110</v>
      </c>
      <c r="D22" s="85">
        <f t="shared" si="0"/>
        <v>34.584000000000003</v>
      </c>
    </row>
    <row r="23" spans="1:6">
      <c r="A23" s="77"/>
      <c r="B23" s="77" t="s">
        <v>132</v>
      </c>
      <c r="C23" s="84">
        <v>76.66</v>
      </c>
      <c r="D23" s="71">
        <f t="shared" si="0"/>
        <v>24.101904000000001</v>
      </c>
    </row>
    <row r="24" spans="1:6">
      <c r="A24" s="77"/>
      <c r="B24" s="77" t="s">
        <v>133</v>
      </c>
      <c r="C24" s="84">
        <v>194.47</v>
      </c>
      <c r="D24" s="85">
        <f>C24*31.44/100</f>
        <v>61.141368</v>
      </c>
    </row>
    <row r="25" spans="1:6">
      <c r="A25" s="77"/>
      <c r="B25" s="77" t="s">
        <v>134</v>
      </c>
      <c r="C25" s="86">
        <v>188.03</v>
      </c>
      <c r="D25" s="71">
        <v>135.41999999999999</v>
      </c>
    </row>
    <row r="26" spans="1:6">
      <c r="A26" s="77"/>
      <c r="B26" s="77" t="s">
        <v>135</v>
      </c>
      <c r="C26" s="84">
        <v>153.22</v>
      </c>
      <c r="D26" s="71">
        <f t="shared" si="0"/>
        <v>48.172368000000006</v>
      </c>
    </row>
    <row r="27" spans="1:6">
      <c r="A27" s="77"/>
      <c r="B27" s="77" t="s">
        <v>136</v>
      </c>
      <c r="C27" s="84">
        <v>69.510000000000005</v>
      </c>
      <c r="D27" s="71">
        <f>C27*31.44/100</f>
        <v>21.853944000000002</v>
      </c>
    </row>
    <row r="28" spans="1:6">
      <c r="A28" s="77"/>
      <c r="B28" s="77" t="s">
        <v>176</v>
      </c>
      <c r="C28" s="84">
        <v>7</v>
      </c>
      <c r="D28" s="71">
        <f>C28*31.44/100</f>
        <v>2.2008000000000001</v>
      </c>
    </row>
    <row r="29" spans="1:6">
      <c r="A29" s="77"/>
      <c r="B29" s="77" t="s">
        <v>114</v>
      </c>
      <c r="C29" s="84">
        <v>238.99</v>
      </c>
      <c r="D29" s="71">
        <f>C29*31.44/100</f>
        <v>75.138456000000005</v>
      </c>
    </row>
    <row r="30" spans="1:6">
      <c r="A30" s="77"/>
      <c r="B30" s="77" t="s">
        <v>137</v>
      </c>
      <c r="C30" s="84">
        <f>C4+C13</f>
        <v>35794.735999999997</v>
      </c>
      <c r="D30" s="82">
        <f>D4+D13</f>
        <v>12366.197600000003</v>
      </c>
      <c r="E30" s="121"/>
      <c r="F30" s="121"/>
    </row>
    <row r="31" spans="1:6">
      <c r="A31" s="72"/>
      <c r="B31" s="72"/>
      <c r="C31" s="73"/>
      <c r="D31" s="74"/>
    </row>
    <row r="32" spans="1:6" ht="44.25" customHeight="1">
      <c r="A32" s="72"/>
      <c r="B32" s="141" t="s">
        <v>138</v>
      </c>
      <c r="C32" s="141"/>
      <c r="D32" s="141"/>
    </row>
    <row r="33" spans="1:4">
      <c r="A33" s="72"/>
      <c r="B33" s="72"/>
      <c r="C33" s="73"/>
      <c r="D33" s="74"/>
    </row>
    <row r="34" spans="1:4" ht="64.5" customHeight="1">
      <c r="A34" s="72"/>
      <c r="B34" s="142" t="s">
        <v>139</v>
      </c>
      <c r="C34" s="142"/>
      <c r="D34" s="142"/>
    </row>
    <row r="35" spans="1:4">
      <c r="A35" s="72"/>
      <c r="B35" s="72"/>
      <c r="C35" s="73"/>
      <c r="D35" s="74"/>
    </row>
    <row r="36" spans="1:4">
      <c r="A36" s="72"/>
      <c r="B36" s="72" t="s">
        <v>140</v>
      </c>
      <c r="C36" s="73"/>
      <c r="D36" s="74"/>
    </row>
    <row r="37" spans="1:4">
      <c r="A37" s="72"/>
      <c r="B37" s="72"/>
      <c r="C37" s="73"/>
      <c r="D37" s="74"/>
    </row>
    <row r="38" spans="1:4">
      <c r="B38" t="s">
        <v>141</v>
      </c>
      <c r="D38" t="s">
        <v>142</v>
      </c>
    </row>
    <row r="40" spans="1:4">
      <c r="B40" t="s">
        <v>143</v>
      </c>
      <c r="D40" t="s">
        <v>144</v>
      </c>
    </row>
  </sheetData>
  <mergeCells count="3">
    <mergeCell ref="A1:D1"/>
    <mergeCell ref="B32:D32"/>
    <mergeCell ref="B34:D34"/>
  </mergeCells>
  <pageMargins left="0.70866141732283472" right="0.5118110236220472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3" workbookViewId="0">
      <selection activeCell="D22" sqref="D22"/>
    </sheetView>
  </sheetViews>
  <sheetFormatPr defaultRowHeight="15"/>
  <cols>
    <col min="1" max="1" width="4.140625" customWidth="1"/>
    <col min="2" max="2" width="47.140625" customWidth="1"/>
    <col min="3" max="3" width="19.5703125" customWidth="1"/>
    <col min="4" max="4" width="21.5703125" customWidth="1"/>
    <col min="11" max="11" width="16.85546875" customWidth="1"/>
    <col min="13" max="13" width="16" customWidth="1"/>
    <col min="257" max="257" width="4.140625" customWidth="1"/>
    <col min="258" max="258" width="47.140625" customWidth="1"/>
    <col min="259" max="259" width="19.5703125" customWidth="1"/>
    <col min="260" max="260" width="17" customWidth="1"/>
    <col min="267" max="267" width="16.85546875" customWidth="1"/>
    <col min="269" max="269" width="16" customWidth="1"/>
    <col min="513" max="513" width="4.140625" customWidth="1"/>
    <col min="514" max="514" width="47.140625" customWidth="1"/>
    <col min="515" max="515" width="19.5703125" customWidth="1"/>
    <col min="516" max="516" width="17" customWidth="1"/>
    <col min="523" max="523" width="16.85546875" customWidth="1"/>
    <col min="525" max="525" width="16" customWidth="1"/>
    <col min="769" max="769" width="4.140625" customWidth="1"/>
    <col min="770" max="770" width="47.140625" customWidth="1"/>
    <col min="771" max="771" width="19.5703125" customWidth="1"/>
    <col min="772" max="772" width="17" customWidth="1"/>
    <col min="779" max="779" width="16.85546875" customWidth="1"/>
    <col min="781" max="781" width="16" customWidth="1"/>
    <col min="1025" max="1025" width="4.140625" customWidth="1"/>
    <col min="1026" max="1026" width="47.140625" customWidth="1"/>
    <col min="1027" max="1027" width="19.5703125" customWidth="1"/>
    <col min="1028" max="1028" width="17" customWidth="1"/>
    <col min="1035" max="1035" width="16.85546875" customWidth="1"/>
    <col min="1037" max="1037" width="16" customWidth="1"/>
    <col min="1281" max="1281" width="4.140625" customWidth="1"/>
    <col min="1282" max="1282" width="47.140625" customWidth="1"/>
    <col min="1283" max="1283" width="19.5703125" customWidth="1"/>
    <col min="1284" max="1284" width="17" customWidth="1"/>
    <col min="1291" max="1291" width="16.85546875" customWidth="1"/>
    <col min="1293" max="1293" width="16" customWidth="1"/>
    <col min="1537" max="1537" width="4.140625" customWidth="1"/>
    <col min="1538" max="1538" width="47.140625" customWidth="1"/>
    <col min="1539" max="1539" width="19.5703125" customWidth="1"/>
    <col min="1540" max="1540" width="17" customWidth="1"/>
    <col min="1547" max="1547" width="16.85546875" customWidth="1"/>
    <col min="1549" max="1549" width="16" customWidth="1"/>
    <col min="1793" max="1793" width="4.140625" customWidth="1"/>
    <col min="1794" max="1794" width="47.140625" customWidth="1"/>
    <col min="1795" max="1795" width="19.5703125" customWidth="1"/>
    <col min="1796" max="1796" width="17" customWidth="1"/>
    <col min="1803" max="1803" width="16.85546875" customWidth="1"/>
    <col min="1805" max="1805" width="16" customWidth="1"/>
    <col min="2049" max="2049" width="4.140625" customWidth="1"/>
    <col min="2050" max="2050" width="47.140625" customWidth="1"/>
    <col min="2051" max="2051" width="19.5703125" customWidth="1"/>
    <col min="2052" max="2052" width="17" customWidth="1"/>
    <col min="2059" max="2059" width="16.85546875" customWidth="1"/>
    <col min="2061" max="2061" width="16" customWidth="1"/>
    <col min="2305" max="2305" width="4.140625" customWidth="1"/>
    <col min="2306" max="2306" width="47.140625" customWidth="1"/>
    <col min="2307" max="2307" width="19.5703125" customWidth="1"/>
    <col min="2308" max="2308" width="17" customWidth="1"/>
    <col min="2315" max="2315" width="16.85546875" customWidth="1"/>
    <col min="2317" max="2317" width="16" customWidth="1"/>
    <col min="2561" max="2561" width="4.140625" customWidth="1"/>
    <col min="2562" max="2562" width="47.140625" customWidth="1"/>
    <col min="2563" max="2563" width="19.5703125" customWidth="1"/>
    <col min="2564" max="2564" width="17" customWidth="1"/>
    <col min="2571" max="2571" width="16.85546875" customWidth="1"/>
    <col min="2573" max="2573" width="16" customWidth="1"/>
    <col min="2817" max="2817" width="4.140625" customWidth="1"/>
    <col min="2818" max="2818" width="47.140625" customWidth="1"/>
    <col min="2819" max="2819" width="19.5703125" customWidth="1"/>
    <col min="2820" max="2820" width="17" customWidth="1"/>
    <col min="2827" max="2827" width="16.85546875" customWidth="1"/>
    <col min="2829" max="2829" width="16" customWidth="1"/>
    <col min="3073" max="3073" width="4.140625" customWidth="1"/>
    <col min="3074" max="3074" width="47.140625" customWidth="1"/>
    <col min="3075" max="3075" width="19.5703125" customWidth="1"/>
    <col min="3076" max="3076" width="17" customWidth="1"/>
    <col min="3083" max="3083" width="16.85546875" customWidth="1"/>
    <col min="3085" max="3085" width="16" customWidth="1"/>
    <col min="3329" max="3329" width="4.140625" customWidth="1"/>
    <col min="3330" max="3330" width="47.140625" customWidth="1"/>
    <col min="3331" max="3331" width="19.5703125" customWidth="1"/>
    <col min="3332" max="3332" width="17" customWidth="1"/>
    <col min="3339" max="3339" width="16.85546875" customWidth="1"/>
    <col min="3341" max="3341" width="16" customWidth="1"/>
    <col min="3585" max="3585" width="4.140625" customWidth="1"/>
    <col min="3586" max="3586" width="47.140625" customWidth="1"/>
    <col min="3587" max="3587" width="19.5703125" customWidth="1"/>
    <col min="3588" max="3588" width="17" customWidth="1"/>
    <col min="3595" max="3595" width="16.85546875" customWidth="1"/>
    <col min="3597" max="3597" width="16" customWidth="1"/>
    <col min="3841" max="3841" width="4.140625" customWidth="1"/>
    <col min="3842" max="3842" width="47.140625" customWidth="1"/>
    <col min="3843" max="3843" width="19.5703125" customWidth="1"/>
    <col min="3844" max="3844" width="17" customWidth="1"/>
    <col min="3851" max="3851" width="16.85546875" customWidth="1"/>
    <col min="3853" max="3853" width="16" customWidth="1"/>
    <col min="4097" max="4097" width="4.140625" customWidth="1"/>
    <col min="4098" max="4098" width="47.140625" customWidth="1"/>
    <col min="4099" max="4099" width="19.5703125" customWidth="1"/>
    <col min="4100" max="4100" width="17" customWidth="1"/>
    <col min="4107" max="4107" width="16.85546875" customWidth="1"/>
    <col min="4109" max="4109" width="16" customWidth="1"/>
    <col min="4353" max="4353" width="4.140625" customWidth="1"/>
    <col min="4354" max="4354" width="47.140625" customWidth="1"/>
    <col min="4355" max="4355" width="19.5703125" customWidth="1"/>
    <col min="4356" max="4356" width="17" customWidth="1"/>
    <col min="4363" max="4363" width="16.85546875" customWidth="1"/>
    <col min="4365" max="4365" width="16" customWidth="1"/>
    <col min="4609" max="4609" width="4.140625" customWidth="1"/>
    <col min="4610" max="4610" width="47.140625" customWidth="1"/>
    <col min="4611" max="4611" width="19.5703125" customWidth="1"/>
    <col min="4612" max="4612" width="17" customWidth="1"/>
    <col min="4619" max="4619" width="16.85546875" customWidth="1"/>
    <col min="4621" max="4621" width="16" customWidth="1"/>
    <col min="4865" max="4865" width="4.140625" customWidth="1"/>
    <col min="4866" max="4866" width="47.140625" customWidth="1"/>
    <col min="4867" max="4867" width="19.5703125" customWidth="1"/>
    <col min="4868" max="4868" width="17" customWidth="1"/>
    <col min="4875" max="4875" width="16.85546875" customWidth="1"/>
    <col min="4877" max="4877" width="16" customWidth="1"/>
    <col min="5121" max="5121" width="4.140625" customWidth="1"/>
    <col min="5122" max="5122" width="47.140625" customWidth="1"/>
    <col min="5123" max="5123" width="19.5703125" customWidth="1"/>
    <col min="5124" max="5124" width="17" customWidth="1"/>
    <col min="5131" max="5131" width="16.85546875" customWidth="1"/>
    <col min="5133" max="5133" width="16" customWidth="1"/>
    <col min="5377" max="5377" width="4.140625" customWidth="1"/>
    <col min="5378" max="5378" width="47.140625" customWidth="1"/>
    <col min="5379" max="5379" width="19.5703125" customWidth="1"/>
    <col min="5380" max="5380" width="17" customWidth="1"/>
    <col min="5387" max="5387" width="16.85546875" customWidth="1"/>
    <col min="5389" max="5389" width="16" customWidth="1"/>
    <col min="5633" max="5633" width="4.140625" customWidth="1"/>
    <col min="5634" max="5634" width="47.140625" customWidth="1"/>
    <col min="5635" max="5635" width="19.5703125" customWidth="1"/>
    <col min="5636" max="5636" width="17" customWidth="1"/>
    <col min="5643" max="5643" width="16.85546875" customWidth="1"/>
    <col min="5645" max="5645" width="16" customWidth="1"/>
    <col min="5889" max="5889" width="4.140625" customWidth="1"/>
    <col min="5890" max="5890" width="47.140625" customWidth="1"/>
    <col min="5891" max="5891" width="19.5703125" customWidth="1"/>
    <col min="5892" max="5892" width="17" customWidth="1"/>
    <col min="5899" max="5899" width="16.85546875" customWidth="1"/>
    <col min="5901" max="5901" width="16" customWidth="1"/>
    <col min="6145" max="6145" width="4.140625" customWidth="1"/>
    <col min="6146" max="6146" width="47.140625" customWidth="1"/>
    <col min="6147" max="6147" width="19.5703125" customWidth="1"/>
    <col min="6148" max="6148" width="17" customWidth="1"/>
    <col min="6155" max="6155" width="16.85546875" customWidth="1"/>
    <col min="6157" max="6157" width="16" customWidth="1"/>
    <col min="6401" max="6401" width="4.140625" customWidth="1"/>
    <col min="6402" max="6402" width="47.140625" customWidth="1"/>
    <col min="6403" max="6403" width="19.5703125" customWidth="1"/>
    <col min="6404" max="6404" width="17" customWidth="1"/>
    <col min="6411" max="6411" width="16.85546875" customWidth="1"/>
    <col min="6413" max="6413" width="16" customWidth="1"/>
    <col min="6657" max="6657" width="4.140625" customWidth="1"/>
    <col min="6658" max="6658" width="47.140625" customWidth="1"/>
    <col min="6659" max="6659" width="19.5703125" customWidth="1"/>
    <col min="6660" max="6660" width="17" customWidth="1"/>
    <col min="6667" max="6667" width="16.85546875" customWidth="1"/>
    <col min="6669" max="6669" width="16" customWidth="1"/>
    <col min="6913" max="6913" width="4.140625" customWidth="1"/>
    <col min="6914" max="6914" width="47.140625" customWidth="1"/>
    <col min="6915" max="6915" width="19.5703125" customWidth="1"/>
    <col min="6916" max="6916" width="17" customWidth="1"/>
    <col min="6923" max="6923" width="16.85546875" customWidth="1"/>
    <col min="6925" max="6925" width="16" customWidth="1"/>
    <col min="7169" max="7169" width="4.140625" customWidth="1"/>
    <col min="7170" max="7170" width="47.140625" customWidth="1"/>
    <col min="7171" max="7171" width="19.5703125" customWidth="1"/>
    <col min="7172" max="7172" width="17" customWidth="1"/>
    <col min="7179" max="7179" width="16.85546875" customWidth="1"/>
    <col min="7181" max="7181" width="16" customWidth="1"/>
    <col min="7425" max="7425" width="4.140625" customWidth="1"/>
    <col min="7426" max="7426" width="47.140625" customWidth="1"/>
    <col min="7427" max="7427" width="19.5703125" customWidth="1"/>
    <col min="7428" max="7428" width="17" customWidth="1"/>
    <col min="7435" max="7435" width="16.85546875" customWidth="1"/>
    <col min="7437" max="7437" width="16" customWidth="1"/>
    <col min="7681" max="7681" width="4.140625" customWidth="1"/>
    <col min="7682" max="7682" width="47.140625" customWidth="1"/>
    <col min="7683" max="7683" width="19.5703125" customWidth="1"/>
    <col min="7684" max="7684" width="17" customWidth="1"/>
    <col min="7691" max="7691" width="16.85546875" customWidth="1"/>
    <col min="7693" max="7693" width="16" customWidth="1"/>
    <col min="7937" max="7937" width="4.140625" customWidth="1"/>
    <col min="7938" max="7938" width="47.140625" customWidth="1"/>
    <col min="7939" max="7939" width="19.5703125" customWidth="1"/>
    <col min="7940" max="7940" width="17" customWidth="1"/>
    <col min="7947" max="7947" width="16.85546875" customWidth="1"/>
    <col min="7949" max="7949" width="16" customWidth="1"/>
    <col min="8193" max="8193" width="4.140625" customWidth="1"/>
    <col min="8194" max="8194" width="47.140625" customWidth="1"/>
    <col min="8195" max="8195" width="19.5703125" customWidth="1"/>
    <col min="8196" max="8196" width="17" customWidth="1"/>
    <col min="8203" max="8203" width="16.85546875" customWidth="1"/>
    <col min="8205" max="8205" width="16" customWidth="1"/>
    <col min="8449" max="8449" width="4.140625" customWidth="1"/>
    <col min="8450" max="8450" width="47.140625" customWidth="1"/>
    <col min="8451" max="8451" width="19.5703125" customWidth="1"/>
    <col min="8452" max="8452" width="17" customWidth="1"/>
    <col min="8459" max="8459" width="16.85546875" customWidth="1"/>
    <col min="8461" max="8461" width="16" customWidth="1"/>
    <col min="8705" max="8705" width="4.140625" customWidth="1"/>
    <col min="8706" max="8706" width="47.140625" customWidth="1"/>
    <col min="8707" max="8707" width="19.5703125" customWidth="1"/>
    <col min="8708" max="8708" width="17" customWidth="1"/>
    <col min="8715" max="8715" width="16.85546875" customWidth="1"/>
    <col min="8717" max="8717" width="16" customWidth="1"/>
    <col min="8961" max="8961" width="4.140625" customWidth="1"/>
    <col min="8962" max="8962" width="47.140625" customWidth="1"/>
    <col min="8963" max="8963" width="19.5703125" customWidth="1"/>
    <col min="8964" max="8964" width="17" customWidth="1"/>
    <col min="8971" max="8971" width="16.85546875" customWidth="1"/>
    <col min="8973" max="8973" width="16" customWidth="1"/>
    <col min="9217" max="9217" width="4.140625" customWidth="1"/>
    <col min="9218" max="9218" width="47.140625" customWidth="1"/>
    <col min="9219" max="9219" width="19.5703125" customWidth="1"/>
    <col min="9220" max="9220" width="17" customWidth="1"/>
    <col min="9227" max="9227" width="16.85546875" customWidth="1"/>
    <col min="9229" max="9229" width="16" customWidth="1"/>
    <col min="9473" max="9473" width="4.140625" customWidth="1"/>
    <col min="9474" max="9474" width="47.140625" customWidth="1"/>
    <col min="9475" max="9475" width="19.5703125" customWidth="1"/>
    <col min="9476" max="9476" width="17" customWidth="1"/>
    <col min="9483" max="9483" width="16.85546875" customWidth="1"/>
    <col min="9485" max="9485" width="16" customWidth="1"/>
    <col min="9729" max="9729" width="4.140625" customWidth="1"/>
    <col min="9730" max="9730" width="47.140625" customWidth="1"/>
    <col min="9731" max="9731" width="19.5703125" customWidth="1"/>
    <col min="9732" max="9732" width="17" customWidth="1"/>
    <col min="9739" max="9739" width="16.85546875" customWidth="1"/>
    <col min="9741" max="9741" width="16" customWidth="1"/>
    <col min="9985" max="9985" width="4.140625" customWidth="1"/>
    <col min="9986" max="9986" width="47.140625" customWidth="1"/>
    <col min="9987" max="9987" width="19.5703125" customWidth="1"/>
    <col min="9988" max="9988" width="17" customWidth="1"/>
    <col min="9995" max="9995" width="16.85546875" customWidth="1"/>
    <col min="9997" max="9997" width="16" customWidth="1"/>
    <col min="10241" max="10241" width="4.140625" customWidth="1"/>
    <col min="10242" max="10242" width="47.140625" customWidth="1"/>
    <col min="10243" max="10243" width="19.5703125" customWidth="1"/>
    <col min="10244" max="10244" width="17" customWidth="1"/>
    <col min="10251" max="10251" width="16.85546875" customWidth="1"/>
    <col min="10253" max="10253" width="16" customWidth="1"/>
    <col min="10497" max="10497" width="4.140625" customWidth="1"/>
    <col min="10498" max="10498" width="47.140625" customWidth="1"/>
    <col min="10499" max="10499" width="19.5703125" customWidth="1"/>
    <col min="10500" max="10500" width="17" customWidth="1"/>
    <col min="10507" max="10507" width="16.85546875" customWidth="1"/>
    <col min="10509" max="10509" width="16" customWidth="1"/>
    <col min="10753" max="10753" width="4.140625" customWidth="1"/>
    <col min="10754" max="10754" width="47.140625" customWidth="1"/>
    <col min="10755" max="10755" width="19.5703125" customWidth="1"/>
    <col min="10756" max="10756" width="17" customWidth="1"/>
    <col min="10763" max="10763" width="16.85546875" customWidth="1"/>
    <col min="10765" max="10765" width="16" customWidth="1"/>
    <col min="11009" max="11009" width="4.140625" customWidth="1"/>
    <col min="11010" max="11010" width="47.140625" customWidth="1"/>
    <col min="11011" max="11011" width="19.5703125" customWidth="1"/>
    <col min="11012" max="11012" width="17" customWidth="1"/>
    <col min="11019" max="11019" width="16.85546875" customWidth="1"/>
    <col min="11021" max="11021" width="16" customWidth="1"/>
    <col min="11265" max="11265" width="4.140625" customWidth="1"/>
    <col min="11266" max="11266" width="47.140625" customWidth="1"/>
    <col min="11267" max="11267" width="19.5703125" customWidth="1"/>
    <col min="11268" max="11268" width="17" customWidth="1"/>
    <col min="11275" max="11275" width="16.85546875" customWidth="1"/>
    <col min="11277" max="11277" width="16" customWidth="1"/>
    <col min="11521" max="11521" width="4.140625" customWidth="1"/>
    <col min="11522" max="11522" width="47.140625" customWidth="1"/>
    <col min="11523" max="11523" width="19.5703125" customWidth="1"/>
    <col min="11524" max="11524" width="17" customWidth="1"/>
    <col min="11531" max="11531" width="16.85546875" customWidth="1"/>
    <col min="11533" max="11533" width="16" customWidth="1"/>
    <col min="11777" max="11777" width="4.140625" customWidth="1"/>
    <col min="11778" max="11778" width="47.140625" customWidth="1"/>
    <col min="11779" max="11779" width="19.5703125" customWidth="1"/>
    <col min="11780" max="11780" width="17" customWidth="1"/>
    <col min="11787" max="11787" width="16.85546875" customWidth="1"/>
    <col min="11789" max="11789" width="16" customWidth="1"/>
    <col min="12033" max="12033" width="4.140625" customWidth="1"/>
    <col min="12034" max="12034" width="47.140625" customWidth="1"/>
    <col min="12035" max="12035" width="19.5703125" customWidth="1"/>
    <col min="12036" max="12036" width="17" customWidth="1"/>
    <col min="12043" max="12043" width="16.85546875" customWidth="1"/>
    <col min="12045" max="12045" width="16" customWidth="1"/>
    <col min="12289" max="12289" width="4.140625" customWidth="1"/>
    <col min="12290" max="12290" width="47.140625" customWidth="1"/>
    <col min="12291" max="12291" width="19.5703125" customWidth="1"/>
    <col min="12292" max="12292" width="17" customWidth="1"/>
    <col min="12299" max="12299" width="16.85546875" customWidth="1"/>
    <col min="12301" max="12301" width="16" customWidth="1"/>
    <col min="12545" max="12545" width="4.140625" customWidth="1"/>
    <col min="12546" max="12546" width="47.140625" customWidth="1"/>
    <col min="12547" max="12547" width="19.5703125" customWidth="1"/>
    <col min="12548" max="12548" width="17" customWidth="1"/>
    <col min="12555" max="12555" width="16.85546875" customWidth="1"/>
    <col min="12557" max="12557" width="16" customWidth="1"/>
    <col min="12801" max="12801" width="4.140625" customWidth="1"/>
    <col min="12802" max="12802" width="47.140625" customWidth="1"/>
    <col min="12803" max="12803" width="19.5703125" customWidth="1"/>
    <col min="12804" max="12804" width="17" customWidth="1"/>
    <col min="12811" max="12811" width="16.85546875" customWidth="1"/>
    <col min="12813" max="12813" width="16" customWidth="1"/>
    <col min="13057" max="13057" width="4.140625" customWidth="1"/>
    <col min="13058" max="13058" width="47.140625" customWidth="1"/>
    <col min="13059" max="13059" width="19.5703125" customWidth="1"/>
    <col min="13060" max="13060" width="17" customWidth="1"/>
    <col min="13067" max="13067" width="16.85546875" customWidth="1"/>
    <col min="13069" max="13069" width="16" customWidth="1"/>
    <col min="13313" max="13313" width="4.140625" customWidth="1"/>
    <col min="13314" max="13314" width="47.140625" customWidth="1"/>
    <col min="13315" max="13315" width="19.5703125" customWidth="1"/>
    <col min="13316" max="13316" width="17" customWidth="1"/>
    <col min="13323" max="13323" width="16.85546875" customWidth="1"/>
    <col min="13325" max="13325" width="16" customWidth="1"/>
    <col min="13569" max="13569" width="4.140625" customWidth="1"/>
    <col min="13570" max="13570" width="47.140625" customWidth="1"/>
    <col min="13571" max="13571" width="19.5703125" customWidth="1"/>
    <col min="13572" max="13572" width="17" customWidth="1"/>
    <col min="13579" max="13579" width="16.85546875" customWidth="1"/>
    <col min="13581" max="13581" width="16" customWidth="1"/>
    <col min="13825" max="13825" width="4.140625" customWidth="1"/>
    <col min="13826" max="13826" width="47.140625" customWidth="1"/>
    <col min="13827" max="13827" width="19.5703125" customWidth="1"/>
    <col min="13828" max="13828" width="17" customWidth="1"/>
    <col min="13835" max="13835" width="16.85546875" customWidth="1"/>
    <col min="13837" max="13837" width="16" customWidth="1"/>
    <col min="14081" max="14081" width="4.140625" customWidth="1"/>
    <col min="14082" max="14082" width="47.140625" customWidth="1"/>
    <col min="14083" max="14083" width="19.5703125" customWidth="1"/>
    <col min="14084" max="14084" width="17" customWidth="1"/>
    <col min="14091" max="14091" width="16.85546875" customWidth="1"/>
    <col min="14093" max="14093" width="16" customWidth="1"/>
    <col min="14337" max="14337" width="4.140625" customWidth="1"/>
    <col min="14338" max="14338" width="47.140625" customWidth="1"/>
    <col min="14339" max="14339" width="19.5703125" customWidth="1"/>
    <col min="14340" max="14340" width="17" customWidth="1"/>
    <col min="14347" max="14347" width="16.85546875" customWidth="1"/>
    <col min="14349" max="14349" width="16" customWidth="1"/>
    <col min="14593" max="14593" width="4.140625" customWidth="1"/>
    <col min="14594" max="14594" width="47.140625" customWidth="1"/>
    <col min="14595" max="14595" width="19.5703125" customWidth="1"/>
    <col min="14596" max="14596" width="17" customWidth="1"/>
    <col min="14603" max="14603" width="16.85546875" customWidth="1"/>
    <col min="14605" max="14605" width="16" customWidth="1"/>
    <col min="14849" max="14849" width="4.140625" customWidth="1"/>
    <col min="14850" max="14850" width="47.140625" customWidth="1"/>
    <col min="14851" max="14851" width="19.5703125" customWidth="1"/>
    <col min="14852" max="14852" width="17" customWidth="1"/>
    <col min="14859" max="14859" width="16.85546875" customWidth="1"/>
    <col min="14861" max="14861" width="16" customWidth="1"/>
    <col min="15105" max="15105" width="4.140625" customWidth="1"/>
    <col min="15106" max="15106" width="47.140625" customWidth="1"/>
    <col min="15107" max="15107" width="19.5703125" customWidth="1"/>
    <col min="15108" max="15108" width="17" customWidth="1"/>
    <col min="15115" max="15115" width="16.85546875" customWidth="1"/>
    <col min="15117" max="15117" width="16" customWidth="1"/>
    <col min="15361" max="15361" width="4.140625" customWidth="1"/>
    <col min="15362" max="15362" width="47.140625" customWidth="1"/>
    <col min="15363" max="15363" width="19.5703125" customWidth="1"/>
    <col min="15364" max="15364" width="17" customWidth="1"/>
    <col min="15371" max="15371" width="16.85546875" customWidth="1"/>
    <col min="15373" max="15373" width="16" customWidth="1"/>
    <col min="15617" max="15617" width="4.140625" customWidth="1"/>
    <col min="15618" max="15618" width="47.140625" customWidth="1"/>
    <col min="15619" max="15619" width="19.5703125" customWidth="1"/>
    <col min="15620" max="15620" width="17" customWidth="1"/>
    <col min="15627" max="15627" width="16.85546875" customWidth="1"/>
    <col min="15629" max="15629" width="16" customWidth="1"/>
    <col min="15873" max="15873" width="4.140625" customWidth="1"/>
    <col min="15874" max="15874" width="47.140625" customWidth="1"/>
    <col min="15875" max="15875" width="19.5703125" customWidth="1"/>
    <col min="15876" max="15876" width="17" customWidth="1"/>
    <col min="15883" max="15883" width="16.85546875" customWidth="1"/>
    <col min="15885" max="15885" width="16" customWidth="1"/>
    <col min="16129" max="16129" width="4.140625" customWidth="1"/>
    <col min="16130" max="16130" width="47.140625" customWidth="1"/>
    <col min="16131" max="16131" width="19.5703125" customWidth="1"/>
    <col min="16132" max="16132" width="17" customWidth="1"/>
    <col min="16139" max="16139" width="16.85546875" customWidth="1"/>
    <col min="16141" max="16141" width="16" customWidth="1"/>
  </cols>
  <sheetData>
    <row r="1" spans="1:8" ht="42" customHeight="1">
      <c r="A1" s="140" t="s">
        <v>180</v>
      </c>
      <c r="B1" s="140"/>
      <c r="C1" s="140"/>
      <c r="D1" s="140"/>
      <c r="E1" s="68"/>
      <c r="F1" s="124"/>
    </row>
    <row r="2" spans="1:8" ht="97.5" customHeight="1">
      <c r="A2" s="76" t="s">
        <v>62</v>
      </c>
      <c r="B2" s="76" t="s">
        <v>111</v>
      </c>
      <c r="C2" s="76" t="s">
        <v>112</v>
      </c>
      <c r="D2" s="76" t="s">
        <v>113</v>
      </c>
      <c r="F2" s="127"/>
    </row>
    <row r="3" spans="1:8">
      <c r="A3" s="77"/>
      <c r="B3" s="78" t="s">
        <v>114</v>
      </c>
      <c r="C3" s="70">
        <f>C4+C5+C6+C7+C8+C9+C10</f>
        <v>4757.7300000000005</v>
      </c>
      <c r="D3" s="71">
        <f>D4+D5+D6+D7+D8+D9+D10</f>
        <v>2400.7800000000002</v>
      </c>
    </row>
    <row r="4" spans="1:8" ht="30">
      <c r="A4" s="77"/>
      <c r="B4" s="79" t="s">
        <v>115</v>
      </c>
      <c r="C4" s="70">
        <v>1701.53</v>
      </c>
      <c r="D4" s="71">
        <v>929.88</v>
      </c>
    </row>
    <row r="5" spans="1:8">
      <c r="A5" s="77"/>
      <c r="B5" s="77" t="s">
        <v>116</v>
      </c>
      <c r="C5" s="70">
        <v>16.399999999999999</v>
      </c>
      <c r="D5" s="70">
        <v>16.399999999999999</v>
      </c>
    </row>
    <row r="6" spans="1:8">
      <c r="A6" s="77"/>
      <c r="B6" s="77" t="s">
        <v>117</v>
      </c>
      <c r="C6" s="70">
        <v>86.31</v>
      </c>
      <c r="D6" s="71">
        <v>42.21</v>
      </c>
    </row>
    <row r="7" spans="1:8">
      <c r="A7" s="77"/>
      <c r="B7" s="77" t="s">
        <v>118</v>
      </c>
      <c r="C7" s="70">
        <v>1882.86</v>
      </c>
      <c r="D7" s="70">
        <v>928.89</v>
      </c>
    </row>
    <row r="8" spans="1:8">
      <c r="A8" s="77"/>
      <c r="B8" s="77" t="s">
        <v>120</v>
      </c>
      <c r="C8" s="70">
        <v>476.75</v>
      </c>
      <c r="D8" s="70">
        <v>203.52</v>
      </c>
    </row>
    <row r="9" spans="1:8" ht="30">
      <c r="A9" s="77"/>
      <c r="B9" s="80" t="s">
        <v>179</v>
      </c>
      <c r="C9" s="70">
        <v>253.88</v>
      </c>
      <c r="D9" s="70">
        <v>253.88</v>
      </c>
    </row>
    <row r="10" spans="1:8">
      <c r="A10" s="77"/>
      <c r="B10" s="80" t="s">
        <v>121</v>
      </c>
      <c r="C10" s="70">
        <v>340</v>
      </c>
      <c r="D10" s="70">
        <v>26</v>
      </c>
    </row>
    <row r="11" spans="1:8" ht="25.5">
      <c r="A11" s="77"/>
      <c r="B11" s="81" t="s">
        <v>122</v>
      </c>
      <c r="C11" s="82">
        <f>C12+C13+C14+C15+C16+C17+C18+C19+C21+C22+C23+C26+C27+C29+C28+C20</f>
        <v>30533.170000000002</v>
      </c>
      <c r="D11" s="82">
        <f>D12+D13+D14+D15+D16+D17+D18+D19+D21+D22+D23+D26+D27+D28+D29+D20</f>
        <v>9679.4232960000027</v>
      </c>
    </row>
    <row r="12" spans="1:8" ht="30">
      <c r="A12" s="77"/>
      <c r="B12" s="83" t="s">
        <v>123</v>
      </c>
      <c r="C12" s="70">
        <v>21871.43</v>
      </c>
      <c r="D12" s="71">
        <f t="shared" ref="D12:D26" si="0">C12*31.44/100</f>
        <v>6876.3775920000007</v>
      </c>
    </row>
    <row r="13" spans="1:8">
      <c r="A13" s="77"/>
      <c r="B13" s="77" t="s">
        <v>124</v>
      </c>
      <c r="C13" s="70">
        <v>5781.87</v>
      </c>
      <c r="D13" s="71">
        <f t="shared" si="0"/>
        <v>1817.8199280000001</v>
      </c>
    </row>
    <row r="14" spans="1:8">
      <c r="A14" s="77"/>
      <c r="B14" s="77" t="s">
        <v>125</v>
      </c>
      <c r="C14" s="84">
        <v>22.4</v>
      </c>
      <c r="D14" s="71">
        <f t="shared" si="0"/>
        <v>7.0425599999999999</v>
      </c>
    </row>
    <row r="15" spans="1:8">
      <c r="A15" s="77"/>
      <c r="B15" s="77" t="s">
        <v>126</v>
      </c>
      <c r="C15" s="84">
        <v>1350.59</v>
      </c>
      <c r="D15" s="71">
        <f>C15*31.44/100</f>
        <v>424.625496</v>
      </c>
    </row>
    <row r="16" spans="1:8" ht="30">
      <c r="A16" s="77"/>
      <c r="B16" s="83" t="s">
        <v>127</v>
      </c>
      <c r="C16" s="84">
        <v>59.35</v>
      </c>
      <c r="D16" s="71">
        <f t="shared" si="0"/>
        <v>18.659640000000003</v>
      </c>
      <c r="G16" s="121"/>
      <c r="H16" s="121"/>
    </row>
    <row r="17" spans="1:6" ht="30">
      <c r="A17" s="77"/>
      <c r="B17" s="83" t="s">
        <v>128</v>
      </c>
      <c r="C17" s="84">
        <v>111.71</v>
      </c>
      <c r="D17" s="71">
        <f t="shared" si="0"/>
        <v>35.121624000000004</v>
      </c>
    </row>
    <row r="18" spans="1:6">
      <c r="A18" s="77"/>
      <c r="B18" s="77" t="s">
        <v>129</v>
      </c>
      <c r="C18" s="84">
        <v>299.23</v>
      </c>
      <c r="D18" s="71">
        <f t="shared" si="0"/>
        <v>94.077912000000012</v>
      </c>
    </row>
    <row r="19" spans="1:6">
      <c r="A19" s="77"/>
      <c r="B19" s="77" t="s">
        <v>130</v>
      </c>
      <c r="C19" s="84">
        <v>108</v>
      </c>
      <c r="D19" s="71">
        <f t="shared" si="0"/>
        <v>33.955199999999998</v>
      </c>
    </row>
    <row r="20" spans="1:6">
      <c r="A20" s="77"/>
      <c r="B20" s="77" t="s">
        <v>133</v>
      </c>
      <c r="C20" s="84">
        <v>194.47</v>
      </c>
      <c r="D20" s="71">
        <f t="shared" si="0"/>
        <v>61.141368</v>
      </c>
    </row>
    <row r="21" spans="1:6">
      <c r="A21" s="77"/>
      <c r="B21" s="77" t="s">
        <v>131</v>
      </c>
      <c r="C21" s="84">
        <v>110</v>
      </c>
      <c r="D21" s="85">
        <f t="shared" si="0"/>
        <v>34.584000000000003</v>
      </c>
    </row>
    <row r="22" spans="1:6">
      <c r="A22" s="77"/>
      <c r="B22" s="77" t="s">
        <v>132</v>
      </c>
      <c r="C22" s="84">
        <v>76.66</v>
      </c>
      <c r="D22" s="71">
        <f t="shared" si="0"/>
        <v>24.101904000000001</v>
      </c>
    </row>
    <row r="23" spans="1:6">
      <c r="A23" s="77"/>
      <c r="B23" s="77" t="s">
        <v>134</v>
      </c>
      <c r="C23" s="125">
        <f>C24+C25</f>
        <v>189.32999999999998</v>
      </c>
      <c r="D23" s="71">
        <f>D24+D25</f>
        <v>139.32</v>
      </c>
    </row>
    <row r="24" spans="1:6">
      <c r="A24" s="77"/>
      <c r="B24" s="77" t="s">
        <v>178</v>
      </c>
      <c r="C24" s="125">
        <v>176.94</v>
      </c>
      <c r="D24" s="71">
        <v>135.41999999999999</v>
      </c>
    </row>
    <row r="25" spans="1:6">
      <c r="A25" s="77"/>
      <c r="B25" s="77" t="s">
        <v>45</v>
      </c>
      <c r="C25" s="125">
        <v>12.39</v>
      </c>
      <c r="D25" s="71">
        <v>3.9</v>
      </c>
    </row>
    <row r="26" spans="1:6">
      <c r="A26" s="77"/>
      <c r="B26" s="77" t="s">
        <v>135</v>
      </c>
      <c r="C26" s="84">
        <v>153.22</v>
      </c>
      <c r="D26" s="71">
        <f t="shared" si="0"/>
        <v>48.172368000000006</v>
      </c>
    </row>
    <row r="27" spans="1:6">
      <c r="A27" s="77"/>
      <c r="B27" s="77" t="s">
        <v>136</v>
      </c>
      <c r="C27" s="84">
        <v>69.510000000000005</v>
      </c>
      <c r="D27" s="71">
        <f>C27*31.44/100</f>
        <v>21.853944000000002</v>
      </c>
    </row>
    <row r="28" spans="1:6">
      <c r="A28" s="77"/>
      <c r="B28" s="77" t="s">
        <v>176</v>
      </c>
      <c r="C28" s="84">
        <v>7</v>
      </c>
      <c r="D28" s="71">
        <f>C28*31.44/100</f>
        <v>2.2008000000000001</v>
      </c>
    </row>
    <row r="29" spans="1:6">
      <c r="A29" s="77"/>
      <c r="B29" s="77" t="s">
        <v>114</v>
      </c>
      <c r="C29" s="84">
        <v>128.4</v>
      </c>
      <c r="D29" s="71">
        <f>C29*31.44/100</f>
        <v>40.368960000000001</v>
      </c>
    </row>
    <row r="30" spans="1:6">
      <c r="A30" s="77"/>
      <c r="B30" s="77" t="s">
        <v>137</v>
      </c>
      <c r="C30" s="84">
        <f>C3+C11</f>
        <v>35290.9</v>
      </c>
      <c r="D30" s="82">
        <f>D3+D11</f>
        <v>12080.203296000003</v>
      </c>
      <c r="E30" s="121"/>
      <c r="F30" s="121"/>
    </row>
    <row r="31" spans="1:6">
      <c r="A31" s="72"/>
      <c r="B31" s="72"/>
      <c r="C31" s="73"/>
      <c r="D31" s="74"/>
    </row>
    <row r="32" spans="1:6" ht="44.25" customHeight="1">
      <c r="A32" s="72"/>
      <c r="B32" s="141" t="s">
        <v>138</v>
      </c>
      <c r="C32" s="141"/>
      <c r="D32" s="141"/>
    </row>
    <row r="33" spans="1:4" ht="64.5" customHeight="1">
      <c r="A33" s="72"/>
      <c r="B33" s="142" t="s">
        <v>139</v>
      </c>
      <c r="C33" s="142"/>
      <c r="D33" s="142"/>
    </row>
    <row r="34" spans="1:4">
      <c r="A34" s="72"/>
      <c r="B34" s="72" t="s">
        <v>140</v>
      </c>
      <c r="C34" s="73"/>
      <c r="D34" s="74"/>
    </row>
    <row r="35" spans="1:4">
      <c r="A35" s="72"/>
      <c r="B35" s="72"/>
      <c r="C35" s="73"/>
      <c r="D35" s="74"/>
    </row>
    <row r="36" spans="1:4">
      <c r="B36" t="s">
        <v>141</v>
      </c>
      <c r="D36" t="s">
        <v>177</v>
      </c>
    </row>
    <row r="38" spans="1:4">
      <c r="B38" t="s">
        <v>143</v>
      </c>
      <c r="D38" t="s">
        <v>144</v>
      </c>
    </row>
  </sheetData>
  <mergeCells count="3">
    <mergeCell ref="A1:D1"/>
    <mergeCell ref="B32:D32"/>
    <mergeCell ref="B33:D33"/>
  </mergeCells>
  <pageMargins left="0.70866141732283472" right="0.70866141732283472" top="0.55118110236220474" bottom="0.35433070866141736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0" workbookViewId="0">
      <selection activeCell="B23" sqref="B23"/>
    </sheetView>
  </sheetViews>
  <sheetFormatPr defaultRowHeight="15"/>
  <cols>
    <col min="1" max="1" width="11" customWidth="1"/>
    <col min="2" max="2" width="62.85546875" customWidth="1"/>
    <col min="3" max="3" width="21.5703125" customWidth="1"/>
    <col min="10" max="10" width="16.85546875" customWidth="1"/>
    <col min="12" max="12" width="16" customWidth="1"/>
    <col min="256" max="256" width="4.140625" customWidth="1"/>
    <col min="257" max="257" width="47.140625" customWidth="1"/>
    <col min="258" max="258" width="19.5703125" customWidth="1"/>
    <col min="259" max="259" width="17" customWidth="1"/>
    <col min="266" max="266" width="16.85546875" customWidth="1"/>
    <col min="268" max="268" width="16" customWidth="1"/>
    <col min="512" max="512" width="4.140625" customWidth="1"/>
    <col min="513" max="513" width="47.140625" customWidth="1"/>
    <col min="514" max="514" width="19.5703125" customWidth="1"/>
    <col min="515" max="515" width="17" customWidth="1"/>
    <col min="522" max="522" width="16.85546875" customWidth="1"/>
    <col min="524" max="524" width="16" customWidth="1"/>
    <col min="768" max="768" width="4.140625" customWidth="1"/>
    <col min="769" max="769" width="47.140625" customWidth="1"/>
    <col min="770" max="770" width="19.5703125" customWidth="1"/>
    <col min="771" max="771" width="17" customWidth="1"/>
    <col min="778" max="778" width="16.85546875" customWidth="1"/>
    <col min="780" max="780" width="16" customWidth="1"/>
    <col min="1024" max="1024" width="4.140625" customWidth="1"/>
    <col min="1025" max="1025" width="47.140625" customWidth="1"/>
    <col min="1026" max="1026" width="19.5703125" customWidth="1"/>
    <col min="1027" max="1027" width="17" customWidth="1"/>
    <col min="1034" max="1034" width="16.85546875" customWidth="1"/>
    <col min="1036" max="1036" width="16" customWidth="1"/>
    <col min="1280" max="1280" width="4.140625" customWidth="1"/>
    <col min="1281" max="1281" width="47.140625" customWidth="1"/>
    <col min="1282" max="1282" width="19.5703125" customWidth="1"/>
    <col min="1283" max="1283" width="17" customWidth="1"/>
    <col min="1290" max="1290" width="16.85546875" customWidth="1"/>
    <col min="1292" max="1292" width="16" customWidth="1"/>
    <col min="1536" max="1536" width="4.140625" customWidth="1"/>
    <col min="1537" max="1537" width="47.140625" customWidth="1"/>
    <col min="1538" max="1538" width="19.5703125" customWidth="1"/>
    <col min="1539" max="1539" width="17" customWidth="1"/>
    <col min="1546" max="1546" width="16.85546875" customWidth="1"/>
    <col min="1548" max="1548" width="16" customWidth="1"/>
    <col min="1792" max="1792" width="4.140625" customWidth="1"/>
    <col min="1793" max="1793" width="47.140625" customWidth="1"/>
    <col min="1794" max="1794" width="19.5703125" customWidth="1"/>
    <col min="1795" max="1795" width="17" customWidth="1"/>
    <col min="1802" max="1802" width="16.85546875" customWidth="1"/>
    <col min="1804" max="1804" width="16" customWidth="1"/>
    <col min="2048" max="2048" width="4.140625" customWidth="1"/>
    <col min="2049" max="2049" width="47.140625" customWidth="1"/>
    <col min="2050" max="2050" width="19.5703125" customWidth="1"/>
    <col min="2051" max="2051" width="17" customWidth="1"/>
    <col min="2058" max="2058" width="16.85546875" customWidth="1"/>
    <col min="2060" max="2060" width="16" customWidth="1"/>
    <col min="2304" max="2304" width="4.140625" customWidth="1"/>
    <col min="2305" max="2305" width="47.140625" customWidth="1"/>
    <col min="2306" max="2306" width="19.5703125" customWidth="1"/>
    <col min="2307" max="2307" width="17" customWidth="1"/>
    <col min="2314" max="2314" width="16.85546875" customWidth="1"/>
    <col min="2316" max="2316" width="16" customWidth="1"/>
    <col min="2560" max="2560" width="4.140625" customWidth="1"/>
    <col min="2561" max="2561" width="47.140625" customWidth="1"/>
    <col min="2562" max="2562" width="19.5703125" customWidth="1"/>
    <col min="2563" max="2563" width="17" customWidth="1"/>
    <col min="2570" max="2570" width="16.85546875" customWidth="1"/>
    <col min="2572" max="2572" width="16" customWidth="1"/>
    <col min="2816" max="2816" width="4.140625" customWidth="1"/>
    <col min="2817" max="2817" width="47.140625" customWidth="1"/>
    <col min="2818" max="2818" width="19.5703125" customWidth="1"/>
    <col min="2819" max="2819" width="17" customWidth="1"/>
    <col min="2826" max="2826" width="16.85546875" customWidth="1"/>
    <col min="2828" max="2828" width="16" customWidth="1"/>
    <col min="3072" max="3072" width="4.140625" customWidth="1"/>
    <col min="3073" max="3073" width="47.140625" customWidth="1"/>
    <col min="3074" max="3074" width="19.5703125" customWidth="1"/>
    <col min="3075" max="3075" width="17" customWidth="1"/>
    <col min="3082" max="3082" width="16.85546875" customWidth="1"/>
    <col min="3084" max="3084" width="16" customWidth="1"/>
    <col min="3328" max="3328" width="4.140625" customWidth="1"/>
    <col min="3329" max="3329" width="47.140625" customWidth="1"/>
    <col min="3330" max="3330" width="19.5703125" customWidth="1"/>
    <col min="3331" max="3331" width="17" customWidth="1"/>
    <col min="3338" max="3338" width="16.85546875" customWidth="1"/>
    <col min="3340" max="3340" width="16" customWidth="1"/>
    <col min="3584" max="3584" width="4.140625" customWidth="1"/>
    <col min="3585" max="3585" width="47.140625" customWidth="1"/>
    <col min="3586" max="3586" width="19.5703125" customWidth="1"/>
    <col min="3587" max="3587" width="17" customWidth="1"/>
    <col min="3594" max="3594" width="16.85546875" customWidth="1"/>
    <col min="3596" max="3596" width="16" customWidth="1"/>
    <col min="3840" max="3840" width="4.140625" customWidth="1"/>
    <col min="3841" max="3841" width="47.140625" customWidth="1"/>
    <col min="3842" max="3842" width="19.5703125" customWidth="1"/>
    <col min="3843" max="3843" width="17" customWidth="1"/>
    <col min="3850" max="3850" width="16.85546875" customWidth="1"/>
    <col min="3852" max="3852" width="16" customWidth="1"/>
    <col min="4096" max="4096" width="4.140625" customWidth="1"/>
    <col min="4097" max="4097" width="47.140625" customWidth="1"/>
    <col min="4098" max="4098" width="19.5703125" customWidth="1"/>
    <col min="4099" max="4099" width="17" customWidth="1"/>
    <col min="4106" max="4106" width="16.85546875" customWidth="1"/>
    <col min="4108" max="4108" width="16" customWidth="1"/>
    <col min="4352" max="4352" width="4.140625" customWidth="1"/>
    <col min="4353" max="4353" width="47.140625" customWidth="1"/>
    <col min="4354" max="4354" width="19.5703125" customWidth="1"/>
    <col min="4355" max="4355" width="17" customWidth="1"/>
    <col min="4362" max="4362" width="16.85546875" customWidth="1"/>
    <col min="4364" max="4364" width="16" customWidth="1"/>
    <col min="4608" max="4608" width="4.140625" customWidth="1"/>
    <col min="4609" max="4609" width="47.140625" customWidth="1"/>
    <col min="4610" max="4610" width="19.5703125" customWidth="1"/>
    <col min="4611" max="4611" width="17" customWidth="1"/>
    <col min="4618" max="4618" width="16.85546875" customWidth="1"/>
    <col min="4620" max="4620" width="16" customWidth="1"/>
    <col min="4864" max="4864" width="4.140625" customWidth="1"/>
    <col min="4865" max="4865" width="47.140625" customWidth="1"/>
    <col min="4866" max="4866" width="19.5703125" customWidth="1"/>
    <col min="4867" max="4867" width="17" customWidth="1"/>
    <col min="4874" max="4874" width="16.85546875" customWidth="1"/>
    <col min="4876" max="4876" width="16" customWidth="1"/>
    <col min="5120" max="5120" width="4.140625" customWidth="1"/>
    <col min="5121" max="5121" width="47.140625" customWidth="1"/>
    <col min="5122" max="5122" width="19.5703125" customWidth="1"/>
    <col min="5123" max="5123" width="17" customWidth="1"/>
    <col min="5130" max="5130" width="16.85546875" customWidth="1"/>
    <col min="5132" max="5132" width="16" customWidth="1"/>
    <col min="5376" max="5376" width="4.140625" customWidth="1"/>
    <col min="5377" max="5377" width="47.140625" customWidth="1"/>
    <col min="5378" max="5378" width="19.5703125" customWidth="1"/>
    <col min="5379" max="5379" width="17" customWidth="1"/>
    <col min="5386" max="5386" width="16.85546875" customWidth="1"/>
    <col min="5388" max="5388" width="16" customWidth="1"/>
    <col min="5632" max="5632" width="4.140625" customWidth="1"/>
    <col min="5633" max="5633" width="47.140625" customWidth="1"/>
    <col min="5634" max="5634" width="19.5703125" customWidth="1"/>
    <col min="5635" max="5635" width="17" customWidth="1"/>
    <col min="5642" max="5642" width="16.85546875" customWidth="1"/>
    <col min="5644" max="5644" width="16" customWidth="1"/>
    <col min="5888" max="5888" width="4.140625" customWidth="1"/>
    <col min="5889" max="5889" width="47.140625" customWidth="1"/>
    <col min="5890" max="5890" width="19.5703125" customWidth="1"/>
    <col min="5891" max="5891" width="17" customWidth="1"/>
    <col min="5898" max="5898" width="16.85546875" customWidth="1"/>
    <col min="5900" max="5900" width="16" customWidth="1"/>
    <col min="6144" max="6144" width="4.140625" customWidth="1"/>
    <col min="6145" max="6145" width="47.140625" customWidth="1"/>
    <col min="6146" max="6146" width="19.5703125" customWidth="1"/>
    <col min="6147" max="6147" width="17" customWidth="1"/>
    <col min="6154" max="6154" width="16.85546875" customWidth="1"/>
    <col min="6156" max="6156" width="16" customWidth="1"/>
    <col min="6400" max="6400" width="4.140625" customWidth="1"/>
    <col min="6401" max="6401" width="47.140625" customWidth="1"/>
    <col min="6402" max="6402" width="19.5703125" customWidth="1"/>
    <col min="6403" max="6403" width="17" customWidth="1"/>
    <col min="6410" max="6410" width="16.85546875" customWidth="1"/>
    <col min="6412" max="6412" width="16" customWidth="1"/>
    <col min="6656" max="6656" width="4.140625" customWidth="1"/>
    <col min="6657" max="6657" width="47.140625" customWidth="1"/>
    <col min="6658" max="6658" width="19.5703125" customWidth="1"/>
    <col min="6659" max="6659" width="17" customWidth="1"/>
    <col min="6666" max="6666" width="16.85546875" customWidth="1"/>
    <col min="6668" max="6668" width="16" customWidth="1"/>
    <col min="6912" max="6912" width="4.140625" customWidth="1"/>
    <col min="6913" max="6913" width="47.140625" customWidth="1"/>
    <col min="6914" max="6914" width="19.5703125" customWidth="1"/>
    <col min="6915" max="6915" width="17" customWidth="1"/>
    <col min="6922" max="6922" width="16.85546875" customWidth="1"/>
    <col min="6924" max="6924" width="16" customWidth="1"/>
    <col min="7168" max="7168" width="4.140625" customWidth="1"/>
    <col min="7169" max="7169" width="47.140625" customWidth="1"/>
    <col min="7170" max="7170" width="19.5703125" customWidth="1"/>
    <col min="7171" max="7171" width="17" customWidth="1"/>
    <col min="7178" max="7178" width="16.85546875" customWidth="1"/>
    <col min="7180" max="7180" width="16" customWidth="1"/>
    <col min="7424" max="7424" width="4.140625" customWidth="1"/>
    <col min="7425" max="7425" width="47.140625" customWidth="1"/>
    <col min="7426" max="7426" width="19.5703125" customWidth="1"/>
    <col min="7427" max="7427" width="17" customWidth="1"/>
    <col min="7434" max="7434" width="16.85546875" customWidth="1"/>
    <col min="7436" max="7436" width="16" customWidth="1"/>
    <col min="7680" max="7680" width="4.140625" customWidth="1"/>
    <col min="7681" max="7681" width="47.140625" customWidth="1"/>
    <col min="7682" max="7682" width="19.5703125" customWidth="1"/>
    <col min="7683" max="7683" width="17" customWidth="1"/>
    <col min="7690" max="7690" width="16.85546875" customWidth="1"/>
    <col min="7692" max="7692" width="16" customWidth="1"/>
    <col min="7936" max="7936" width="4.140625" customWidth="1"/>
    <col min="7937" max="7937" width="47.140625" customWidth="1"/>
    <col min="7938" max="7938" width="19.5703125" customWidth="1"/>
    <col min="7939" max="7939" width="17" customWidth="1"/>
    <col min="7946" max="7946" width="16.85546875" customWidth="1"/>
    <col min="7948" max="7948" width="16" customWidth="1"/>
    <col min="8192" max="8192" width="4.140625" customWidth="1"/>
    <col min="8193" max="8193" width="47.140625" customWidth="1"/>
    <col min="8194" max="8194" width="19.5703125" customWidth="1"/>
    <col min="8195" max="8195" width="17" customWidth="1"/>
    <col min="8202" max="8202" width="16.85546875" customWidth="1"/>
    <col min="8204" max="8204" width="16" customWidth="1"/>
    <col min="8448" max="8448" width="4.140625" customWidth="1"/>
    <col min="8449" max="8449" width="47.140625" customWidth="1"/>
    <col min="8450" max="8450" width="19.5703125" customWidth="1"/>
    <col min="8451" max="8451" width="17" customWidth="1"/>
    <col min="8458" max="8458" width="16.85546875" customWidth="1"/>
    <col min="8460" max="8460" width="16" customWidth="1"/>
    <col min="8704" max="8704" width="4.140625" customWidth="1"/>
    <col min="8705" max="8705" width="47.140625" customWidth="1"/>
    <col min="8706" max="8706" width="19.5703125" customWidth="1"/>
    <col min="8707" max="8707" width="17" customWidth="1"/>
    <col min="8714" max="8714" width="16.85546875" customWidth="1"/>
    <col min="8716" max="8716" width="16" customWidth="1"/>
    <col min="8960" max="8960" width="4.140625" customWidth="1"/>
    <col min="8961" max="8961" width="47.140625" customWidth="1"/>
    <col min="8962" max="8962" width="19.5703125" customWidth="1"/>
    <col min="8963" max="8963" width="17" customWidth="1"/>
    <col min="8970" max="8970" width="16.85546875" customWidth="1"/>
    <col min="8972" max="8972" width="16" customWidth="1"/>
    <col min="9216" max="9216" width="4.140625" customWidth="1"/>
    <col min="9217" max="9217" width="47.140625" customWidth="1"/>
    <col min="9218" max="9218" width="19.5703125" customWidth="1"/>
    <col min="9219" max="9219" width="17" customWidth="1"/>
    <col min="9226" max="9226" width="16.85546875" customWidth="1"/>
    <col min="9228" max="9228" width="16" customWidth="1"/>
    <col min="9472" max="9472" width="4.140625" customWidth="1"/>
    <col min="9473" max="9473" width="47.140625" customWidth="1"/>
    <col min="9474" max="9474" width="19.5703125" customWidth="1"/>
    <col min="9475" max="9475" width="17" customWidth="1"/>
    <col min="9482" max="9482" width="16.85546875" customWidth="1"/>
    <col min="9484" max="9484" width="16" customWidth="1"/>
    <col min="9728" max="9728" width="4.140625" customWidth="1"/>
    <col min="9729" max="9729" width="47.140625" customWidth="1"/>
    <col min="9730" max="9730" width="19.5703125" customWidth="1"/>
    <col min="9731" max="9731" width="17" customWidth="1"/>
    <col min="9738" max="9738" width="16.85546875" customWidth="1"/>
    <col min="9740" max="9740" width="16" customWidth="1"/>
    <col min="9984" max="9984" width="4.140625" customWidth="1"/>
    <col min="9985" max="9985" width="47.140625" customWidth="1"/>
    <col min="9986" max="9986" width="19.5703125" customWidth="1"/>
    <col min="9987" max="9987" width="17" customWidth="1"/>
    <col min="9994" max="9994" width="16.85546875" customWidth="1"/>
    <col min="9996" max="9996" width="16" customWidth="1"/>
    <col min="10240" max="10240" width="4.140625" customWidth="1"/>
    <col min="10241" max="10241" width="47.140625" customWidth="1"/>
    <col min="10242" max="10242" width="19.5703125" customWidth="1"/>
    <col min="10243" max="10243" width="17" customWidth="1"/>
    <col min="10250" max="10250" width="16.85546875" customWidth="1"/>
    <col min="10252" max="10252" width="16" customWidth="1"/>
    <col min="10496" max="10496" width="4.140625" customWidth="1"/>
    <col min="10497" max="10497" width="47.140625" customWidth="1"/>
    <col min="10498" max="10498" width="19.5703125" customWidth="1"/>
    <col min="10499" max="10499" width="17" customWidth="1"/>
    <col min="10506" max="10506" width="16.85546875" customWidth="1"/>
    <col min="10508" max="10508" width="16" customWidth="1"/>
    <col min="10752" max="10752" width="4.140625" customWidth="1"/>
    <col min="10753" max="10753" width="47.140625" customWidth="1"/>
    <col min="10754" max="10754" width="19.5703125" customWidth="1"/>
    <col min="10755" max="10755" width="17" customWidth="1"/>
    <col min="10762" max="10762" width="16.85546875" customWidth="1"/>
    <col min="10764" max="10764" width="16" customWidth="1"/>
    <col min="11008" max="11008" width="4.140625" customWidth="1"/>
    <col min="11009" max="11009" width="47.140625" customWidth="1"/>
    <col min="11010" max="11010" width="19.5703125" customWidth="1"/>
    <col min="11011" max="11011" width="17" customWidth="1"/>
    <col min="11018" max="11018" width="16.85546875" customWidth="1"/>
    <col min="11020" max="11020" width="16" customWidth="1"/>
    <col min="11264" max="11264" width="4.140625" customWidth="1"/>
    <col min="11265" max="11265" width="47.140625" customWidth="1"/>
    <col min="11266" max="11266" width="19.5703125" customWidth="1"/>
    <col min="11267" max="11267" width="17" customWidth="1"/>
    <col min="11274" max="11274" width="16.85546875" customWidth="1"/>
    <col min="11276" max="11276" width="16" customWidth="1"/>
    <col min="11520" max="11520" width="4.140625" customWidth="1"/>
    <col min="11521" max="11521" width="47.140625" customWidth="1"/>
    <col min="11522" max="11522" width="19.5703125" customWidth="1"/>
    <col min="11523" max="11523" width="17" customWidth="1"/>
    <col min="11530" max="11530" width="16.85546875" customWidth="1"/>
    <col min="11532" max="11532" width="16" customWidth="1"/>
    <col min="11776" max="11776" width="4.140625" customWidth="1"/>
    <col min="11777" max="11777" width="47.140625" customWidth="1"/>
    <col min="11778" max="11778" width="19.5703125" customWidth="1"/>
    <col min="11779" max="11779" width="17" customWidth="1"/>
    <col min="11786" max="11786" width="16.85546875" customWidth="1"/>
    <col min="11788" max="11788" width="16" customWidth="1"/>
    <col min="12032" max="12032" width="4.140625" customWidth="1"/>
    <col min="12033" max="12033" width="47.140625" customWidth="1"/>
    <col min="12034" max="12034" width="19.5703125" customWidth="1"/>
    <col min="12035" max="12035" width="17" customWidth="1"/>
    <col min="12042" max="12042" width="16.85546875" customWidth="1"/>
    <col min="12044" max="12044" width="16" customWidth="1"/>
    <col min="12288" max="12288" width="4.140625" customWidth="1"/>
    <col min="12289" max="12289" width="47.140625" customWidth="1"/>
    <col min="12290" max="12290" width="19.5703125" customWidth="1"/>
    <col min="12291" max="12291" width="17" customWidth="1"/>
    <col min="12298" max="12298" width="16.85546875" customWidth="1"/>
    <col min="12300" max="12300" width="16" customWidth="1"/>
    <col min="12544" max="12544" width="4.140625" customWidth="1"/>
    <col min="12545" max="12545" width="47.140625" customWidth="1"/>
    <col min="12546" max="12546" width="19.5703125" customWidth="1"/>
    <col min="12547" max="12547" width="17" customWidth="1"/>
    <col min="12554" max="12554" width="16.85546875" customWidth="1"/>
    <col min="12556" max="12556" width="16" customWidth="1"/>
    <col min="12800" max="12800" width="4.140625" customWidth="1"/>
    <col min="12801" max="12801" width="47.140625" customWidth="1"/>
    <col min="12802" max="12802" width="19.5703125" customWidth="1"/>
    <col min="12803" max="12803" width="17" customWidth="1"/>
    <col min="12810" max="12810" width="16.85546875" customWidth="1"/>
    <col min="12812" max="12812" width="16" customWidth="1"/>
    <col min="13056" max="13056" width="4.140625" customWidth="1"/>
    <col min="13057" max="13057" width="47.140625" customWidth="1"/>
    <col min="13058" max="13058" width="19.5703125" customWidth="1"/>
    <col min="13059" max="13059" width="17" customWidth="1"/>
    <col min="13066" max="13066" width="16.85546875" customWidth="1"/>
    <col min="13068" max="13068" width="16" customWidth="1"/>
    <col min="13312" max="13312" width="4.140625" customWidth="1"/>
    <col min="13313" max="13313" width="47.140625" customWidth="1"/>
    <col min="13314" max="13314" width="19.5703125" customWidth="1"/>
    <col min="13315" max="13315" width="17" customWidth="1"/>
    <col min="13322" max="13322" width="16.85546875" customWidth="1"/>
    <col min="13324" max="13324" width="16" customWidth="1"/>
    <col min="13568" max="13568" width="4.140625" customWidth="1"/>
    <col min="13569" max="13569" width="47.140625" customWidth="1"/>
    <col min="13570" max="13570" width="19.5703125" customWidth="1"/>
    <col min="13571" max="13571" width="17" customWidth="1"/>
    <col min="13578" max="13578" width="16.85546875" customWidth="1"/>
    <col min="13580" max="13580" width="16" customWidth="1"/>
    <col min="13824" max="13824" width="4.140625" customWidth="1"/>
    <col min="13825" max="13825" width="47.140625" customWidth="1"/>
    <col min="13826" max="13826" width="19.5703125" customWidth="1"/>
    <col min="13827" max="13827" width="17" customWidth="1"/>
    <col min="13834" max="13834" width="16.85546875" customWidth="1"/>
    <col min="13836" max="13836" width="16" customWidth="1"/>
    <col min="14080" max="14080" width="4.140625" customWidth="1"/>
    <col min="14081" max="14081" width="47.140625" customWidth="1"/>
    <col min="14082" max="14082" width="19.5703125" customWidth="1"/>
    <col min="14083" max="14083" width="17" customWidth="1"/>
    <col min="14090" max="14090" width="16.85546875" customWidth="1"/>
    <col min="14092" max="14092" width="16" customWidth="1"/>
    <col min="14336" max="14336" width="4.140625" customWidth="1"/>
    <col min="14337" max="14337" width="47.140625" customWidth="1"/>
    <col min="14338" max="14338" width="19.5703125" customWidth="1"/>
    <col min="14339" max="14339" width="17" customWidth="1"/>
    <col min="14346" max="14346" width="16.85546875" customWidth="1"/>
    <col min="14348" max="14348" width="16" customWidth="1"/>
    <col min="14592" max="14592" width="4.140625" customWidth="1"/>
    <col min="14593" max="14593" width="47.140625" customWidth="1"/>
    <col min="14594" max="14594" width="19.5703125" customWidth="1"/>
    <col min="14595" max="14595" width="17" customWidth="1"/>
    <col min="14602" max="14602" width="16.85546875" customWidth="1"/>
    <col min="14604" max="14604" width="16" customWidth="1"/>
    <col min="14848" max="14848" width="4.140625" customWidth="1"/>
    <col min="14849" max="14849" width="47.140625" customWidth="1"/>
    <col min="14850" max="14850" width="19.5703125" customWidth="1"/>
    <col min="14851" max="14851" width="17" customWidth="1"/>
    <col min="14858" max="14858" width="16.85546875" customWidth="1"/>
    <col min="14860" max="14860" width="16" customWidth="1"/>
    <col min="15104" max="15104" width="4.140625" customWidth="1"/>
    <col min="15105" max="15105" width="47.140625" customWidth="1"/>
    <col min="15106" max="15106" width="19.5703125" customWidth="1"/>
    <col min="15107" max="15107" width="17" customWidth="1"/>
    <col min="15114" max="15114" width="16.85546875" customWidth="1"/>
    <col min="15116" max="15116" width="16" customWidth="1"/>
    <col min="15360" max="15360" width="4.140625" customWidth="1"/>
    <col min="15361" max="15361" width="47.140625" customWidth="1"/>
    <col min="15362" max="15362" width="19.5703125" customWidth="1"/>
    <col min="15363" max="15363" width="17" customWidth="1"/>
    <col min="15370" max="15370" width="16.85546875" customWidth="1"/>
    <col min="15372" max="15372" width="16" customWidth="1"/>
    <col min="15616" max="15616" width="4.140625" customWidth="1"/>
    <col min="15617" max="15617" width="47.140625" customWidth="1"/>
    <col min="15618" max="15618" width="19.5703125" customWidth="1"/>
    <col min="15619" max="15619" width="17" customWidth="1"/>
    <col min="15626" max="15626" width="16.85546875" customWidth="1"/>
    <col min="15628" max="15628" width="16" customWidth="1"/>
    <col min="15872" max="15872" width="4.140625" customWidth="1"/>
    <col min="15873" max="15873" width="47.140625" customWidth="1"/>
    <col min="15874" max="15874" width="19.5703125" customWidth="1"/>
    <col min="15875" max="15875" width="17" customWidth="1"/>
    <col min="15882" max="15882" width="16.85546875" customWidth="1"/>
    <col min="15884" max="15884" width="16" customWidth="1"/>
    <col min="16128" max="16128" width="4.140625" customWidth="1"/>
    <col min="16129" max="16129" width="47.140625" customWidth="1"/>
    <col min="16130" max="16130" width="19.5703125" customWidth="1"/>
    <col min="16131" max="16131" width="17" customWidth="1"/>
    <col min="16138" max="16138" width="16.85546875" customWidth="1"/>
    <col min="16140" max="16140" width="16" customWidth="1"/>
  </cols>
  <sheetData>
    <row r="1" spans="1:5" ht="42" customHeight="1">
      <c r="A1" s="140" t="s">
        <v>202</v>
      </c>
      <c r="B1" s="140"/>
      <c r="C1" s="140"/>
      <c r="D1" s="68"/>
      <c r="E1" s="124"/>
    </row>
    <row r="2" spans="1:5" ht="97.5" customHeight="1">
      <c r="A2" s="76" t="s">
        <v>62</v>
      </c>
      <c r="B2" s="76" t="s">
        <v>111</v>
      </c>
      <c r="C2" s="76" t="s">
        <v>113</v>
      </c>
      <c r="E2" s="127"/>
    </row>
    <row r="3" spans="1:5">
      <c r="A3" s="77"/>
      <c r="B3" s="78"/>
      <c r="C3" s="71"/>
    </row>
    <row r="4" spans="1:5">
      <c r="A4" s="132" t="s">
        <v>185</v>
      </c>
      <c r="B4" s="128" t="s">
        <v>11</v>
      </c>
      <c r="C4" s="130">
        <f>C5+C6+C7+C8+C9</f>
        <v>1452.05</v>
      </c>
    </row>
    <row r="5" spans="1:5">
      <c r="A5" s="133" t="s">
        <v>63</v>
      </c>
      <c r="B5" s="77" t="s">
        <v>203</v>
      </c>
      <c r="C5" s="70">
        <v>424.63</v>
      </c>
    </row>
    <row r="6" spans="1:5" ht="30">
      <c r="A6" s="133" t="s">
        <v>66</v>
      </c>
      <c r="B6" s="80" t="s">
        <v>181</v>
      </c>
      <c r="C6" s="70">
        <v>16.399999999999999</v>
      </c>
    </row>
    <row r="7" spans="1:5">
      <c r="A7" s="133" t="s">
        <v>67</v>
      </c>
      <c r="B7" s="77" t="s">
        <v>204</v>
      </c>
      <c r="C7" s="70">
        <v>47.55</v>
      </c>
    </row>
    <row r="8" spans="1:5">
      <c r="A8" s="133" t="s">
        <v>89</v>
      </c>
      <c r="B8" s="77" t="s">
        <v>205</v>
      </c>
      <c r="C8" s="70">
        <v>34.58</v>
      </c>
    </row>
    <row r="9" spans="1:5">
      <c r="A9" s="133" t="s">
        <v>186</v>
      </c>
      <c r="B9" s="77" t="s">
        <v>182</v>
      </c>
      <c r="C9" s="70">
        <v>928.89</v>
      </c>
    </row>
    <row r="10" spans="1:5">
      <c r="A10" s="134" t="s">
        <v>187</v>
      </c>
      <c r="B10" s="131" t="s">
        <v>201</v>
      </c>
      <c r="C10" s="132">
        <v>26</v>
      </c>
    </row>
    <row r="11" spans="1:5" ht="18" customHeight="1">
      <c r="A11" s="134" t="s">
        <v>101</v>
      </c>
      <c r="B11" s="131" t="s">
        <v>206</v>
      </c>
      <c r="C11" s="132">
        <v>61.14</v>
      </c>
    </row>
    <row r="12" spans="1:5" ht="19.5" customHeight="1">
      <c r="A12" s="134" t="s">
        <v>102</v>
      </c>
      <c r="B12" s="131" t="s">
        <v>183</v>
      </c>
      <c r="C12" s="132">
        <v>536.72</v>
      </c>
    </row>
    <row r="13" spans="1:5" ht="19.5" customHeight="1">
      <c r="A13" s="134" t="s">
        <v>103</v>
      </c>
      <c r="B13" s="131" t="s">
        <v>184</v>
      </c>
      <c r="C13" s="130">
        <f>SUM(C14:C26)</f>
        <v>9475.7100000000009</v>
      </c>
    </row>
    <row r="14" spans="1:5" ht="25.5" customHeight="1">
      <c r="A14" s="133" t="s">
        <v>188</v>
      </c>
      <c r="B14" s="77" t="s">
        <v>117</v>
      </c>
      <c r="C14" s="71">
        <v>42.21</v>
      </c>
    </row>
    <row r="15" spans="1:5">
      <c r="A15" s="133" t="s">
        <v>189</v>
      </c>
      <c r="B15" s="77" t="s">
        <v>120</v>
      </c>
      <c r="C15" s="70">
        <v>203.52</v>
      </c>
    </row>
    <row r="16" spans="1:5">
      <c r="A16" s="133" t="s">
        <v>190</v>
      </c>
      <c r="B16" s="80" t="s">
        <v>179</v>
      </c>
      <c r="C16" s="70">
        <v>253.88</v>
      </c>
    </row>
    <row r="17" spans="1:5" ht="30">
      <c r="A17" s="133" t="s">
        <v>191</v>
      </c>
      <c r="B17" s="83" t="s">
        <v>207</v>
      </c>
      <c r="C17" s="71">
        <v>6876.38</v>
      </c>
    </row>
    <row r="18" spans="1:5">
      <c r="A18" s="133" t="s">
        <v>192</v>
      </c>
      <c r="B18" s="77" t="s">
        <v>208</v>
      </c>
      <c r="C18" s="71">
        <v>1817.82</v>
      </c>
    </row>
    <row r="19" spans="1:5" ht="30">
      <c r="A19" s="133" t="s">
        <v>193</v>
      </c>
      <c r="B19" s="83" t="s">
        <v>209</v>
      </c>
      <c r="C19" s="71">
        <v>35.119999999999997</v>
      </c>
    </row>
    <row r="20" spans="1:5">
      <c r="A20" s="133" t="s">
        <v>194</v>
      </c>
      <c r="B20" s="77" t="s">
        <v>210</v>
      </c>
      <c r="C20" s="71">
        <v>94.08</v>
      </c>
    </row>
    <row r="21" spans="1:5">
      <c r="A21" s="133" t="s">
        <v>195</v>
      </c>
      <c r="B21" s="77" t="s">
        <v>211</v>
      </c>
      <c r="C21" s="71">
        <v>33.96</v>
      </c>
    </row>
    <row r="22" spans="1:5">
      <c r="A22" s="133" t="s">
        <v>196</v>
      </c>
      <c r="B22" s="77" t="s">
        <v>212</v>
      </c>
      <c r="C22" s="71">
        <v>24.1</v>
      </c>
    </row>
    <row r="23" spans="1:5">
      <c r="A23" s="133" t="s">
        <v>197</v>
      </c>
      <c r="B23" s="77" t="s">
        <v>213</v>
      </c>
      <c r="C23" s="71">
        <v>3.9</v>
      </c>
    </row>
    <row r="24" spans="1:5">
      <c r="A24" s="133" t="s">
        <v>198</v>
      </c>
      <c r="B24" s="77" t="s">
        <v>214</v>
      </c>
      <c r="C24" s="71">
        <v>48.17</v>
      </c>
    </row>
    <row r="25" spans="1:5">
      <c r="A25" s="133" t="s">
        <v>199</v>
      </c>
      <c r="B25" s="77" t="s">
        <v>215</v>
      </c>
      <c r="C25" s="71">
        <v>2.2000000000000002</v>
      </c>
    </row>
    <row r="26" spans="1:5">
      <c r="A26" s="133" t="s">
        <v>200</v>
      </c>
      <c r="B26" s="77" t="s">
        <v>216</v>
      </c>
      <c r="C26" s="71">
        <v>40.369999999999997</v>
      </c>
    </row>
    <row r="27" spans="1:5">
      <c r="A27" s="129"/>
      <c r="B27" s="77" t="s">
        <v>137</v>
      </c>
      <c r="C27" s="82">
        <f>C4+C10+C11+C12+C13</f>
        <v>11551.62</v>
      </c>
      <c r="D27" s="121"/>
      <c r="E27" s="121"/>
    </row>
    <row r="28" spans="1:5">
      <c r="A28" s="72"/>
      <c r="B28" s="72"/>
      <c r="C28" s="74"/>
    </row>
    <row r="29" spans="1:5">
      <c r="A29" s="72"/>
      <c r="B29" s="72"/>
      <c r="C29" s="74"/>
    </row>
    <row r="30" spans="1:5">
      <c r="A30" s="72"/>
      <c r="B30" s="72"/>
      <c r="C30" s="74"/>
    </row>
    <row r="31" spans="1:5">
      <c r="B31" t="s">
        <v>141</v>
      </c>
      <c r="C31" t="s">
        <v>177</v>
      </c>
    </row>
    <row r="33" spans="2:3">
      <c r="B33" t="s">
        <v>143</v>
      </c>
      <c r="C33" t="s">
        <v>144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расшифровка</vt:lpstr>
      <vt:lpstr>расшифровка подконтр по шаблону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lotova</dc:creator>
  <cp:lastModifiedBy>Лотова Ирина Сергеевна</cp:lastModifiedBy>
  <cp:lastPrinted>2016-04-20T14:38:22Z</cp:lastPrinted>
  <dcterms:created xsi:type="dcterms:W3CDTF">2015-11-17T14:03:55Z</dcterms:created>
  <dcterms:modified xsi:type="dcterms:W3CDTF">2018-10-11T12:24:40Z</dcterms:modified>
</cp:coreProperties>
</file>