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tova\Desktop\Для раскрытия на сайте\"/>
    </mc:Choice>
  </mc:AlternateContent>
  <bookViews>
    <workbookView xWindow="0" yWindow="90" windowWidth="28755" windowHeight="12585"/>
  </bookViews>
  <sheets>
    <sheet name="смета расходов" sheetId="1" r:id="rId1"/>
    <sheet name="прочие расходы" sheetId="2" r:id="rId2"/>
    <sheet name="с расшифровской" sheetId="3" state="hidden" r:id="rId3"/>
  </sheets>
  <calcPr calcId="152511"/>
</workbook>
</file>

<file path=xl/calcChain.xml><?xml version="1.0" encoding="utf-8"?>
<calcChain xmlns="http://schemas.openxmlformats.org/spreadsheetml/2006/main">
  <c r="E59" i="1" l="1"/>
  <c r="C24" i="2"/>
  <c r="C12" i="2" s="1"/>
  <c r="D26" i="2" l="1"/>
  <c r="D24" i="2" s="1"/>
  <c r="D31" i="2" l="1"/>
  <c r="D30" i="2"/>
  <c r="D29" i="2"/>
  <c r="D28" i="2"/>
  <c r="D27" i="2"/>
  <c r="D23" i="2"/>
  <c r="D22" i="2"/>
  <c r="D21" i="2"/>
  <c r="D20" i="2"/>
  <c r="D19" i="2"/>
  <c r="D18" i="2"/>
  <c r="D17" i="2"/>
  <c r="D16" i="2"/>
  <c r="D15" i="2"/>
  <c r="D14" i="2"/>
  <c r="D13" i="2"/>
  <c r="D7" i="2"/>
  <c r="D3" i="2" s="1"/>
  <c r="C3" i="2"/>
  <c r="E11" i="1"/>
  <c r="E9" i="1" s="1"/>
  <c r="D9" i="1"/>
  <c r="D5" i="1"/>
  <c r="D31" i="1" s="1"/>
  <c r="D49" i="3"/>
  <c r="G49" i="3"/>
  <c r="G78" i="3"/>
  <c r="G79" i="3"/>
  <c r="G77" i="3"/>
  <c r="D79" i="3"/>
  <c r="D78" i="3"/>
  <c r="D77" i="3"/>
  <c r="D56" i="3"/>
  <c r="G56" i="3"/>
  <c r="D45" i="3"/>
  <c r="G45" i="3"/>
  <c r="G44" i="3"/>
  <c r="D44" i="3"/>
  <c r="G42" i="3"/>
  <c r="D42" i="3"/>
  <c r="G58" i="3"/>
  <c r="D58" i="3"/>
  <c r="G53" i="3"/>
  <c r="D53" i="3"/>
  <c r="F23" i="3"/>
  <c r="C23" i="3"/>
  <c r="G3" i="3"/>
  <c r="F3" i="3"/>
  <c r="D3" i="3"/>
  <c r="C3" i="3"/>
  <c r="E68" i="1"/>
  <c r="D12" i="2" l="1"/>
  <c r="D32" i="2" s="1"/>
  <c r="C32" i="2"/>
  <c r="G23" i="3"/>
  <c r="G88" i="3" s="1"/>
  <c r="D23" i="3"/>
  <c r="D88" i="3" s="1"/>
  <c r="F88" i="3"/>
  <c r="C88" i="3"/>
  <c r="D72" i="1" l="1"/>
  <c r="F60" i="1" l="1"/>
  <c r="F64" i="1"/>
  <c r="F71" i="1"/>
  <c r="F6" i="1"/>
  <c r="F7" i="1"/>
  <c r="F8" i="1"/>
  <c r="F19" i="1"/>
  <c r="F21" i="1"/>
  <c r="F23" i="1"/>
  <c r="F24" i="1"/>
  <c r="D73" i="1"/>
  <c r="D82" i="1" s="1"/>
  <c r="E53" i="1"/>
  <c r="E52" i="1" s="1"/>
  <c r="E5" i="1"/>
  <c r="F5" i="1" s="1"/>
  <c r="F59" i="1" l="1"/>
  <c r="E72" i="1"/>
  <c r="F72" i="1" s="1"/>
  <c r="F9" i="1"/>
  <c r="E31" i="1"/>
  <c r="F31" i="1" s="1"/>
  <c r="E73" i="1" l="1"/>
  <c r="E82" i="1"/>
  <c r="F82" i="1" s="1"/>
  <c r="F73" i="1" l="1"/>
  <c r="E84" i="1"/>
  <c r="F84" i="1" s="1"/>
</calcChain>
</file>

<file path=xl/sharedStrings.xml><?xml version="1.0" encoding="utf-8"?>
<sst xmlns="http://schemas.openxmlformats.org/spreadsheetml/2006/main" count="521" uniqueCount="307">
  <si>
    <t>Единица измерения</t>
  </si>
  <si>
    <t>х</t>
  </si>
  <si>
    <t>Показатели</t>
  </si>
  <si>
    <t>Материальные затраты</t>
  </si>
  <si>
    <t>тыс.руб.</t>
  </si>
  <si>
    <t>Сырье, основные материалы, вспомогательные материалы, инструмент</t>
  </si>
  <si>
    <t>Работы и услуги производ. характера</t>
  </si>
  <si>
    <t>Расходы на оплату труда</t>
  </si>
  <si>
    <t>Прочие расходы всего, в том числе:</t>
  </si>
  <si>
    <t>Ремонт основных средств</t>
  </si>
  <si>
    <t>Оплата работ и услуг сторонних организаций</t>
  </si>
  <si>
    <t>расходы на услуги связи</t>
  </si>
  <si>
    <t>расходы на услуги вневедомственной охраны и пожарную безопасность</t>
  </si>
  <si>
    <t>расходы на юридические и информационные услуги</t>
  </si>
  <si>
    <t>расходы на аудиторские и консультационные услуги</t>
  </si>
  <si>
    <t>расходы на услуги транспорта</t>
  </si>
  <si>
    <t>прочие услуги сторонних организаций</t>
  </si>
  <si>
    <t>тыс. руб.</t>
  </si>
  <si>
    <t>Расходы на командировки и представительские</t>
  </si>
  <si>
    <t>Расходы на повышение квалификации,  подготовку кадров</t>
  </si>
  <si>
    <t>Расходы на обеспечение нормальных условий труда и мер по технике безопасности</t>
  </si>
  <si>
    <t>Расходы на страхование</t>
  </si>
  <si>
    <t>Коммунальные услуги</t>
  </si>
  <si>
    <t>Электроэнергия на хоз. нужды</t>
  </si>
  <si>
    <t>Другие прочие расходы</t>
  </si>
  <si>
    <t>в том числе расходы на услуги банка</t>
  </si>
  <si>
    <t>в том числе расходы на обслуживание заемных средств на текущую деятельность</t>
  </si>
  <si>
    <t>Расходы из прибыли всего, в том числе:</t>
  </si>
  <si>
    <t>Льготы, компенсации и проч.выплаты по колдоговору,прибыль на соц.развитие</t>
  </si>
  <si>
    <t>Дивиденды по акциям</t>
  </si>
  <si>
    <t>Прибыль на прочие цели</t>
  </si>
  <si>
    <t>ИТОГО подконтрольные расходы</t>
  </si>
  <si>
    <t>Электрическая энергия на хоз. нужды</t>
  </si>
  <si>
    <t>Плата ФСК ЕЭС</t>
  </si>
  <si>
    <t>Плата за аренду имущества и лизинг всего, в том числе</t>
  </si>
  <si>
    <t>Расходы на арендную плату</t>
  </si>
  <si>
    <t>аренда электросетевого имущества</t>
  </si>
  <si>
    <t>аренда прочего имущества</t>
  </si>
  <si>
    <t>Лизинг</t>
  </si>
  <si>
    <t>лизинг электросетевого имущества</t>
  </si>
  <si>
    <t>лизинг прочего имущества</t>
  </si>
  <si>
    <t>Налоги и сборы всего, в том числе</t>
  </si>
  <si>
    <t>Налог на имущество</t>
  </si>
  <si>
    <t>Плата за землю</t>
  </si>
  <si>
    <t>Транспортный налог</t>
  </si>
  <si>
    <t>Прочие налоги</t>
  </si>
  <si>
    <t>Отчисления на социальные нужды</t>
  </si>
  <si>
    <t xml:space="preserve">Финансирование капитальных вложений из прибыли </t>
  </si>
  <si>
    <t>Налог на прибыль</t>
  </si>
  <si>
    <t>в том числе налог на прибыль на кап.вложения</t>
  </si>
  <si>
    <t>Прочие неподконтрольные расходы</t>
  </si>
  <si>
    <t>в том числе расходы на обслуживание заемных средств, направляемых на финансирование капитальных вложений</t>
  </si>
  <si>
    <t>Компенсация выпадающих доходов по технологическому присоединению (пункт 87 Основ ценообразования)</t>
  </si>
  <si>
    <t>Амортизация</t>
  </si>
  <si>
    <t>ИТОГО неподконтрольные расходы</t>
  </si>
  <si>
    <t>Корректировка НВВ
(в соотв. с Методическими указаниями 98-э, исполнение показателей качества и надежности за отчетный период)</t>
  </si>
  <si>
    <t>Руководитель организации</t>
  </si>
  <si>
    <t>Должностное лицо, ответственное за составление формы</t>
  </si>
  <si>
    <t>Отклонение в %</t>
  </si>
  <si>
    <t>Р.Р. Сабирова</t>
  </si>
  <si>
    <t>1. Расчет подконтрольных расходов</t>
  </si>
  <si>
    <t>№ п/п</t>
  </si>
  <si>
    <t>1.1</t>
  </si>
  <si>
    <t>1.1.1</t>
  </si>
  <si>
    <t>1.1.2</t>
  </si>
  <si>
    <t>1.2</t>
  </si>
  <si>
    <t>1.3</t>
  </si>
  <si>
    <t>1.3.1</t>
  </si>
  <si>
    <t>1.3.2</t>
  </si>
  <si>
    <t>1.3.2.1</t>
  </si>
  <si>
    <t>1.3.2.2</t>
  </si>
  <si>
    <t>1.3.2.3</t>
  </si>
  <si>
    <t>1.3.2.4</t>
  </si>
  <si>
    <t>1.3.2.5</t>
  </si>
  <si>
    <t>1.3.2.6</t>
  </si>
  <si>
    <t>1.3.3</t>
  </si>
  <si>
    <t>1.3.4</t>
  </si>
  <si>
    <t>1.3.5</t>
  </si>
  <si>
    <t>1.3.6</t>
  </si>
  <si>
    <t>1.3.7</t>
  </si>
  <si>
    <t>1.3.8</t>
  </si>
  <si>
    <t>1.3.9</t>
  </si>
  <si>
    <t>1.3.9.1</t>
  </si>
  <si>
    <t>1.3.9.2</t>
  </si>
  <si>
    <t>1.3.10</t>
  </si>
  <si>
    <t>1.3.10.1</t>
  </si>
  <si>
    <t>1.3.10.2</t>
  </si>
  <si>
    <t>1.3.10.3</t>
  </si>
  <si>
    <t>1.4</t>
  </si>
  <si>
    <t>2. Расчет неподконтрольных расходов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</si>
  <si>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</si>
  <si>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</si>
  <si>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</si>
  <si>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</si>
  <si>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</si>
  <si>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</si>
  <si>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</si>
  <si>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</si>
  <si>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</si>
  <si>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</si>
  <si>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3.</t>
  </si>
  <si>
    <t>4.</t>
  </si>
  <si>
    <t>5.</t>
  </si>
  <si>
    <t>Стоимость потерь электрической энергии</t>
  </si>
  <si>
    <t>6.</t>
  </si>
  <si>
    <t>Корректировка НВВ, в том числе:</t>
  </si>
  <si>
    <t>4.1</t>
  </si>
  <si>
    <t>4.2</t>
  </si>
  <si>
    <t>7.</t>
  </si>
  <si>
    <t>Наименование статей расходов</t>
  </si>
  <si>
    <t>Прочие расходы:</t>
  </si>
  <si>
    <t>Арендные платежи за помещения общехозяйственного назначения</t>
  </si>
  <si>
    <t>Вывоз мусора сторонней организацией</t>
  </si>
  <si>
    <t>Транспортные расходы</t>
  </si>
  <si>
    <t>Приобретение ГСМ</t>
  </si>
  <si>
    <t>Приобретение спецодежды</t>
  </si>
  <si>
    <t>Прочие расходы (прямая связь между подстанциями)</t>
  </si>
  <si>
    <t>Расходы на подготовку и переподготовку кадров</t>
  </si>
  <si>
    <t>Общехозяйственные расходы - 31,44 % от общей суммы общехозяйственных расходов</t>
  </si>
  <si>
    <t>Фонд оплаты труда АУП, бухгалтерия, хозгруппа и ремучасток</t>
  </si>
  <si>
    <t>ЕСН 29 %</t>
  </si>
  <si>
    <t>Расходы по оплате информационных услуг</t>
  </si>
  <si>
    <t>Расходы по оплате услуг связи</t>
  </si>
  <si>
    <t>Расходы по приобретению и использованию компьютерных программ</t>
  </si>
  <si>
    <t>Расходы на канц. Товары и почтово-телеграфные расходы</t>
  </si>
  <si>
    <t>Амортизация основных средств</t>
  </si>
  <si>
    <t>Расходы на лицензирование и членский взнос в СРО</t>
  </si>
  <si>
    <t>Расходы на оплату аудиторских услуг</t>
  </si>
  <si>
    <t>Ведение реестра ценных бумаг</t>
  </si>
  <si>
    <t>Расходы на обязательное страхование имущества</t>
  </si>
  <si>
    <t>Налоги и др. обязательные платежи</t>
  </si>
  <si>
    <t>Юридические услуги и услуги нотариуса</t>
  </si>
  <si>
    <t>Итого:</t>
  </si>
  <si>
    <t>Всего абонентов, присоединненных к инженерным сетям УТЭ ВДНХ - 350, в т.ч. К электрическим сетям - 110 - 31,44 %, тепловым сетям - 110-31,43 %, к водопроводным и канализационным сетям - 110 - 31,43%, прочие абоненты, не связанные с регулируемыми видами деятельности - 20 - 5,7 %.</t>
  </si>
  <si>
    <t>В такой же пропорции распределяются общехозяйственные расходы.</t>
  </si>
  <si>
    <t>Директор АО "УТЭ ВДНХ"</t>
  </si>
  <si>
    <t>НВВ на передачу электрической энергии с учетом корректировок и потерь</t>
  </si>
  <si>
    <t>НВВ на содержание электрических сетей всего</t>
  </si>
  <si>
    <t>4.1.1</t>
  </si>
  <si>
    <t>4.1.2</t>
  </si>
  <si>
    <t>4.1.3</t>
  </si>
  <si>
    <t>4.1.4</t>
  </si>
  <si>
    <t>8.</t>
  </si>
  <si>
    <t>Излишне полученный доход через товарную выручку</t>
  </si>
  <si>
    <t xml:space="preserve"> НВВ  на содержание электрических сетей с учетом корректировок</t>
  </si>
  <si>
    <t>подконтрольных расходов в связи с изменением планируемых параметров расчета тарифов</t>
  </si>
  <si>
    <t>неподконтрольных расходов исходя из фактических значений</t>
  </si>
  <si>
    <t>необходимой валовой выручки регулируемой организации с учетом изменения полезного отпуска и цен на э/э</t>
  </si>
  <si>
    <t>в связи с изменением (неисполнением) инвестиционной программы</t>
  </si>
  <si>
    <t>Исполнение показателей качества и надежности</t>
  </si>
  <si>
    <t>2.4.1</t>
  </si>
  <si>
    <t>2.4.1.1</t>
  </si>
  <si>
    <t>2.4.1.2</t>
  </si>
  <si>
    <t>2.4.2</t>
  </si>
  <si>
    <t>2.4.2.1</t>
  </si>
  <si>
    <t>2.4.2.2</t>
  </si>
  <si>
    <t>2.5.1</t>
  </si>
  <si>
    <t>2.5.2</t>
  </si>
  <si>
    <t>2.5.3</t>
  </si>
  <si>
    <t>2.5.4</t>
  </si>
  <si>
    <t>2.8.1</t>
  </si>
  <si>
    <t>2.9.1</t>
  </si>
  <si>
    <t>2.11</t>
  </si>
  <si>
    <t>2.12</t>
  </si>
  <si>
    <t>С.Р.Прокуров</t>
  </si>
  <si>
    <t>Расходы на подготовку кадров и организ. Набора работников</t>
  </si>
  <si>
    <t>Прочие расходы включая общехозяйственные расходы всего за  9 месяцев 2016 года</t>
  </si>
  <si>
    <t>Прочие расходы с учетом общехоз. Расходов в части передачи электроэнергии  за 9 месяцев 2016 года</t>
  </si>
  <si>
    <t>Примечание</t>
  </si>
  <si>
    <t>Неподконтрольные расходы - 146,76 тыс. руб., Подконтрольные расходы - 1162,34 тыс. руб.</t>
  </si>
  <si>
    <t>Сумма учтена в составе неподконтрольных расходов</t>
  </si>
  <si>
    <t>Сумма учтена в составе подконтрольных расходов в статье затрат: другие прочие расходы</t>
  </si>
  <si>
    <t>Сумма учтена в составе подконтрольных расходов в статье затрат: прочие расходы</t>
  </si>
  <si>
    <t>Неподконтрольные расходы - 499,56 тыс. руб., Подконтрольные расходы - 6719,68 тыс. руб.</t>
  </si>
  <si>
    <t>Расходы на оплату пособия по врем. Нетр. За счет предприятия</t>
  </si>
  <si>
    <t>Расходы по периодическим бух. Изданиям</t>
  </si>
  <si>
    <t>Неподконтрольные расходы - 646,32 тыс. руб., Подконтрольные расходы - 7882,02 тыс. руб.</t>
  </si>
  <si>
    <t>Распределение общехозяйственных расходов осуществляется пропоруионально количеству заключенных договоров по каждому виду деятельности и присоединенных к инженерным сетям АО "УТЭ ВДНХ" абонентов.</t>
  </si>
  <si>
    <t>С.Р. Прокуров</t>
  </si>
  <si>
    <t>Начальник ФЭО АО "УТЭ ВДНХ"</t>
  </si>
  <si>
    <t xml:space="preserve">Расшифровка фактически произведенных прочих расходов АО "УТЭ ВДНХ"   в части деятельности по передаче электроэнергии за  12 месяцев 2016 года           </t>
  </si>
  <si>
    <t>1.</t>
  </si>
  <si>
    <t>1.5</t>
  </si>
  <si>
    <t>1.6</t>
  </si>
  <si>
    <t>1.7</t>
  </si>
  <si>
    <t>1.8</t>
  </si>
  <si>
    <t>2.</t>
  </si>
  <si>
    <t>2.13</t>
  </si>
  <si>
    <t>2.14</t>
  </si>
  <si>
    <t>2.15</t>
  </si>
  <si>
    <t>2.16</t>
  </si>
  <si>
    <t>2.17</t>
  </si>
  <si>
    <t>2.18</t>
  </si>
  <si>
    <t>2.5.5</t>
  </si>
  <si>
    <t>2.5.6</t>
  </si>
  <si>
    <t>2.5.7</t>
  </si>
  <si>
    <t>Мобильные телесистемы (договор № Д0510368 от 01.08.2005 г.)</t>
  </si>
  <si>
    <t>Медиа (договор № 836702 от 26.04.2013 г.)</t>
  </si>
  <si>
    <t>Ростелеком (договор № 32089 от 01.04.2008 г.)</t>
  </si>
  <si>
    <t>ВДНХ (договор № 3669/12/21 от 29.11.2012 г.)</t>
  </si>
  <si>
    <t>ВДНХ (договор № 2444/12/21 от 22.06.2012 г.)</t>
  </si>
  <si>
    <t>МГТС (договор № 1192-1/1995 от 01.01.1995 г.)</t>
  </si>
  <si>
    <t>ВымпелКом (договор № PI297 от     )</t>
  </si>
  <si>
    <t xml:space="preserve">Расходы на въезд автотранспорта (ГАО) </t>
  </si>
  <si>
    <t>2.15.1</t>
  </si>
  <si>
    <t>ВДНХ (договор № ОПР/1573/15/22 от 24.12.2015 г.)</t>
  </si>
  <si>
    <t>2.10.1</t>
  </si>
  <si>
    <t>2.10.2</t>
  </si>
  <si>
    <t>ТрайМакАудит (договор № 33-11-210715 от 21.07.2015 г.)</t>
  </si>
  <si>
    <t>ТрайМакАудит (договор № )</t>
  </si>
  <si>
    <t>2.11.1</t>
  </si>
  <si>
    <t>Регистратор Р.О.С.Т (договор № 789 от 10.02.2001 г.)</t>
  </si>
  <si>
    <t>Нац. Институт изучения проблем (договор № 2016/0047 от 18.03.2016 г.)</t>
  </si>
  <si>
    <t>Нац. Институт изучения проблем (договор № )</t>
  </si>
  <si>
    <t>Профцентр (договор № 580 от )</t>
  </si>
  <si>
    <t>2.13.1</t>
  </si>
  <si>
    <t>2.13.2</t>
  </si>
  <si>
    <t>2.13.3</t>
  </si>
  <si>
    <t>Фонд оплаты труда АУП, бухгалтерия</t>
  </si>
  <si>
    <t>Фонд оплаты труда хозгруппа</t>
  </si>
  <si>
    <t>Фонд оплаты труда ремучасток</t>
  </si>
  <si>
    <t>2.1.1</t>
  </si>
  <si>
    <t>2.1.2</t>
  </si>
  <si>
    <t>2.1.3</t>
  </si>
  <si>
    <t>2.2.1</t>
  </si>
  <si>
    <t>2.2.2</t>
  </si>
  <si>
    <t>2.2.3</t>
  </si>
  <si>
    <t>Расходы на оплату пособия по врем. Нетр. За счет предприятия (АУП, бухгалтерия)</t>
  </si>
  <si>
    <t>Расходы на оплату пособия по врем. Нетр. За счет предприятия (хозгруппа)</t>
  </si>
  <si>
    <t>Расходы на оплату пособия по врем. Нетр. За счет предприятия (ремучасток)</t>
  </si>
  <si>
    <t>2.3.1</t>
  </si>
  <si>
    <t>2.3.2</t>
  </si>
  <si>
    <t>2.3.3</t>
  </si>
  <si>
    <t>1.2.1</t>
  </si>
  <si>
    <t>1.2.2</t>
  </si>
  <si>
    <t>ВДНХ (договор № 1544/15/20 от 17.12.2015 г.)</t>
  </si>
  <si>
    <t>ВДНХ ( договор № 1585/15/20 от 24.12.2015 г.)</t>
  </si>
  <si>
    <t>1.4.1</t>
  </si>
  <si>
    <t>1.8.1</t>
  </si>
  <si>
    <t>Мосэнергосбыт (договор № 48000201 от 03.12.2007 г.)</t>
  </si>
  <si>
    <t>2.4.3</t>
  </si>
  <si>
    <t>Расходы в УФК г. Москвы ИФНС № 46</t>
  </si>
  <si>
    <t>1С Онлайн</t>
  </si>
  <si>
    <t>2.6.1</t>
  </si>
  <si>
    <t>2.6.2</t>
  </si>
  <si>
    <t>СКБ Контур</t>
  </si>
  <si>
    <t>Русстрой</t>
  </si>
  <si>
    <t>2.12.1</t>
  </si>
  <si>
    <t>2.12.2</t>
  </si>
  <si>
    <t>2.12.3</t>
  </si>
  <si>
    <t>2.12.4</t>
  </si>
  <si>
    <t>2.12.5</t>
  </si>
  <si>
    <t>2.12.6</t>
  </si>
  <si>
    <t>2.14.1</t>
  </si>
  <si>
    <t>2.14.2</t>
  </si>
  <si>
    <t>Налог на имущество (декларация по налогу на имущество)</t>
  </si>
  <si>
    <t>Транспортный налог (декларация по транспортному налогу)</t>
  </si>
  <si>
    <t>ХОЗУ ВДНХ (договор № БО-40/2016 от 31.12.2015 г. )</t>
  </si>
  <si>
    <t>ХОЗУ ВДНХ (договор № Тр-03/2012 от 06.02.2012 г. )</t>
  </si>
  <si>
    <t>Грузавто (договор №  б/н от 11.01.2015 г.  )</t>
  </si>
  <si>
    <t>Лукойл Интер Кард (договор № RU245002419 от 20.10.2012 г.)</t>
  </si>
  <si>
    <t>1.6.1</t>
  </si>
  <si>
    <t>МГТС Спец. ТУ (договор № 506 от 30.12.2003 г.)</t>
  </si>
  <si>
    <t>ЕСН 29% ( АУП, бухгалтерия)</t>
  </si>
  <si>
    <t>ЕСН 29% (хозгруппа)</t>
  </si>
  <si>
    <t>ЕСН 29% (ремучасток)</t>
  </si>
  <si>
    <t>ТрайМакАудит (договор № 28-22-110716 от 11.07.2016 г.   )</t>
  </si>
  <si>
    <t>2.12.7</t>
  </si>
  <si>
    <t>2.12.8</t>
  </si>
  <si>
    <t>2.12.9</t>
  </si>
  <si>
    <t>2.12.10</t>
  </si>
  <si>
    <t>2.12.11</t>
  </si>
  <si>
    <t>2.12.12</t>
  </si>
  <si>
    <t>2.12.13</t>
  </si>
  <si>
    <t>2.12.14</t>
  </si>
  <si>
    <t>2.12.15</t>
  </si>
  <si>
    <t>Ресо-Гарантия (№ ССС0692836682 от 27.01.2015 г.)</t>
  </si>
  <si>
    <t>Ресо-Гарантия (№ ССС0697285271 от 25.02.2015 г.)</t>
  </si>
  <si>
    <t>Ресо-Гарантия (№ 0332212327 от 27.04.2015 г.)</t>
  </si>
  <si>
    <t>Ресо-Гарантия (№ 0332212328 от 14.04.2015 г.)</t>
  </si>
  <si>
    <t>Ресо-Гарантия (№1110101284221 от 16.02.2015 г.)</t>
  </si>
  <si>
    <t>Ресо-Гарантия (№1110101284222 от 16.02.2015 г.)</t>
  </si>
  <si>
    <t>Ресо-Гарантия (№1110101284223 от 16.02.2015 г.)</t>
  </si>
  <si>
    <t>Энергогарант (№ 150000-021-0002 от )</t>
  </si>
  <si>
    <t>Ресо-Гарантия (№ЕЕЕ0364529744 от 25.12.2015 г.)</t>
  </si>
  <si>
    <t>Ресо-Гарантия (№ 1110101230911 от 28.02.2016 г.)</t>
  </si>
  <si>
    <t>Ресо-Гарантия (№ 1110101230912 от 28.02.2016 г.)</t>
  </si>
  <si>
    <t>Ресо-Гарантия (№ЕЕЕ0364516605 т 17.02.2016 г.)</t>
  </si>
  <si>
    <t>Ресо-Гарантия (№ЕЕЕ0368415003 от 13.04.2016 г.)</t>
  </si>
  <si>
    <t>Ресо-Гарантия (№ЕЕЕ0368415013 от 13.04.2016 г.)</t>
  </si>
  <si>
    <t>Энергогарант (№ 160011-021-001197 от )</t>
  </si>
  <si>
    <t>Интел сервис (договор № СО-84/16 от 25.12.2015 г.)</t>
  </si>
  <si>
    <t>2017 год, утверждено</t>
  </si>
  <si>
    <t xml:space="preserve"> 2017 год (факт)</t>
  </si>
  <si>
    <t>Фактическое исполнение сметы расходов по передаче электрической энергии АО "УТЭ ВДНХ" за 12 месяцев 2017 года</t>
  </si>
  <si>
    <t>2017 год (факт)</t>
  </si>
  <si>
    <t>Расходы на обязательное страхование ответственности</t>
  </si>
  <si>
    <t>Налоги и др. обязательные платежи, в том числе</t>
  </si>
  <si>
    <t xml:space="preserve">Расходы на въезд автотранспорта </t>
  </si>
  <si>
    <t xml:space="preserve">Расшифровка фактически произведенных прочих расходов АО "УТЭ ВДНХ"   в части деятельности по передаче электроэнергии за  12 месяцев  2017 года           </t>
  </si>
  <si>
    <t>Прочие расходы с учетом общехоз. Расходов в части передачи электроэнергии  за 12 месяцев  2017 года</t>
  </si>
  <si>
    <t>Прочие расходы включая общехозяйственные расходы всего за  12 месяцев 2017 года</t>
  </si>
  <si>
    <t>Расходы на подготовку кадров и организ. набора работников</t>
  </si>
  <si>
    <t>Неподконтрольные расходы - 188,21 тыс. руб., Подконтрольные расходы - 1561,64 тыс. руб.</t>
  </si>
  <si>
    <t>Неподконтрольные расходы - 757,98 тыс. руб., Подконтрольные расходы - 12020,74 тыс. руб.</t>
  </si>
  <si>
    <t>Неподконтрольные расходы - 946,19 тыс. руб., Подконтрольные расходы - 13582,38 тыс. руб.</t>
  </si>
  <si>
    <t>Сумма учтена в составе подконтрольных расходов в статье затрат: материальные расходы (сырье, основные материалы, вспомогательные материалы,инструмент)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</si>
</sst>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"/>
    <numFmt numFmtId="166" formatCode="_-* #,##0.00\ _р_._-;\-* #,##0.00\ _р_._-;_-* &quot;-&quot;??\ _р_._-;_-@_-"/>
    <numFmt numFmtId="167" formatCode="&quot;$&quot;#,##0_);[Red]\(&quot;$&quot;#,##0\)"/>
    <numFmt numFmtId="168" formatCode="_-* #,##0.00[$€-1]_-;\-* #,##0.00[$€-1]_-;_-* &quot;-&quot;??[$€-1]_-"/>
  </numFmts>
  <fonts count="4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color indexed="12"/>
      <name val="Arial Cyr"/>
      <charset val="204"/>
    </font>
    <font>
      <sz val="11"/>
      <name val="Tahoma"/>
      <family val="2"/>
      <charset val="204"/>
    </font>
    <font>
      <sz val="10"/>
      <name val="Tahoma"/>
      <family val="2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9"/>
      <color indexed="12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62"/>
      <name val="Calibri"/>
      <family val="2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12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sz val="8"/>
      <name val="Arial"/>
      <family val="2"/>
      <charset val="204"/>
    </font>
    <font>
      <sz val="10"/>
      <name val="Helv"/>
      <charset val="204"/>
    </font>
    <font>
      <sz val="9"/>
      <color indexed="11"/>
      <name val="Tahoma"/>
      <family val="2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ahoma"/>
      <family val="2"/>
      <charset val="204"/>
    </font>
    <font>
      <sz val="14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name val="Arial Cyr"/>
      <charset val="204"/>
    </font>
    <font>
      <sz val="1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7DFFB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9">
    <xf numFmtId="0" fontId="0" fillId="0" borderId="0"/>
    <xf numFmtId="0" fontId="1" fillId="0" borderId="0"/>
    <xf numFmtId="0" fontId="16" fillId="0" borderId="0"/>
    <xf numFmtId="168" fontId="16" fillId="0" borderId="0"/>
    <xf numFmtId="0" fontId="24" fillId="0" borderId="0"/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9" fillId="0" borderId="1" applyNumberFormat="0" applyAlignment="0">
      <protection locked="0"/>
    </xf>
    <xf numFmtId="167" fontId="17" fillId="0" borderId="0" applyFont="0" applyFill="0" applyBorder="0" applyAlignment="0" applyProtection="0"/>
    <xf numFmtId="0" fontId="21" fillId="0" borderId="0" applyFill="0" applyBorder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9" fillId="3" borderId="1" applyNumberFormat="0" applyAlignment="0"/>
    <xf numFmtId="0" fontId="7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18" fillId="0" borderId="0"/>
    <xf numFmtId="0" fontId="21" fillId="0" borderId="0" applyFill="0" applyBorder="0" applyProtection="0">
      <alignment vertical="center"/>
    </xf>
    <xf numFmtId="0" fontId="21" fillId="0" borderId="0" applyFill="0" applyBorder="0" applyProtection="0">
      <alignment vertical="center"/>
    </xf>
    <xf numFmtId="49" fontId="8" fillId="4" borderId="2" applyNumberFormat="0">
      <alignment horizontal="center" vertical="center"/>
    </xf>
    <xf numFmtId="0" fontId="15" fillId="2" borderId="1" applyNumberFormat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 applyBorder="0">
      <alignment horizontal="center" vertical="center" wrapText="1"/>
    </xf>
    <xf numFmtId="0" fontId="4" fillId="0" borderId="3" applyBorder="0">
      <alignment horizontal="center" vertical="center" wrapText="1"/>
    </xf>
    <xf numFmtId="4" fontId="2" fillId="5" borderId="4" applyBorder="0">
      <alignment horizontal="right"/>
    </xf>
    <xf numFmtId="0" fontId="34" fillId="0" borderId="0">
      <alignment horizontal="center" vertical="center" wrapText="1"/>
    </xf>
    <xf numFmtId="49" fontId="2" fillId="0" borderId="0" applyBorder="0">
      <alignment vertical="top"/>
    </xf>
    <xf numFmtId="0" fontId="14" fillId="0" borderId="0"/>
    <xf numFmtId="0" fontId="1" fillId="0" borderId="0"/>
    <xf numFmtId="0" fontId="1" fillId="0" borderId="0"/>
    <xf numFmtId="0" fontId="1" fillId="0" borderId="0"/>
    <xf numFmtId="0" fontId="25" fillId="6" borderId="0" applyNumberFormat="0" applyBorder="0" applyAlignment="0">
      <alignment horizontal="left" vertical="center"/>
    </xf>
    <xf numFmtId="0" fontId="1" fillId="0" borderId="0"/>
    <xf numFmtId="0" fontId="1" fillId="0" borderId="0"/>
    <xf numFmtId="0" fontId="1" fillId="0" borderId="0"/>
    <xf numFmtId="49" fontId="2" fillId="6" borderId="0" applyBorder="0">
      <alignment vertical="top"/>
    </xf>
    <xf numFmtId="49" fontId="2" fillId="0" borderId="0" applyBorder="0">
      <alignment vertical="top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6" fillId="0" borderId="0"/>
    <xf numFmtId="164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" fontId="2" fillId="7" borderId="0" applyFont="0" applyBorder="0">
      <alignment horizontal="right"/>
    </xf>
    <xf numFmtId="4" fontId="2" fillId="7" borderId="0" applyBorder="0">
      <alignment horizontal="right"/>
    </xf>
    <xf numFmtId="4" fontId="2" fillId="7" borderId="0" applyBorder="0">
      <alignment horizontal="right"/>
    </xf>
    <xf numFmtId="4" fontId="2" fillId="7" borderId="5" applyBorder="0">
      <alignment horizontal="right"/>
    </xf>
    <xf numFmtId="164" fontId="43" fillId="0" borderId="0" applyFont="0" applyFill="0" applyBorder="0" applyAlignment="0" applyProtection="0"/>
  </cellStyleXfs>
  <cellXfs count="210">
    <xf numFmtId="0" fontId="0" fillId="0" borderId="0" xfId="0"/>
    <xf numFmtId="0" fontId="1" fillId="0" borderId="0" xfId="1" applyBorder="1" applyAlignment="1" applyProtection="1">
      <alignment vertical="top"/>
      <protection locked="0"/>
    </xf>
    <xf numFmtId="49" fontId="5" fillId="0" borderId="4" xfId="1" applyNumberFormat="1" applyFont="1" applyBorder="1" applyAlignment="1" applyProtection="1">
      <alignment vertical="top"/>
      <protection locked="0"/>
    </xf>
    <xf numFmtId="0" fontId="9" fillId="0" borderId="0" xfId="39" applyFont="1" applyProtection="1">
      <protection locked="0"/>
    </xf>
    <xf numFmtId="0" fontId="28" fillId="0" borderId="9" xfId="33" applyFont="1" applyBorder="1" applyAlignment="1" applyProtection="1">
      <alignment horizontal="left" vertical="center" wrapText="1"/>
      <protection locked="0"/>
    </xf>
    <xf numFmtId="0" fontId="29" fillId="0" borderId="13" xfId="39" applyFont="1" applyFill="1" applyBorder="1" applyAlignment="1" applyProtection="1">
      <alignment horizontal="center" vertical="center" wrapText="1"/>
      <protection locked="0"/>
    </xf>
    <xf numFmtId="49" fontId="26" fillId="0" borderId="4" xfId="1" applyNumberFormat="1" applyFont="1" applyFill="1" applyBorder="1" applyAlignment="1" applyProtection="1">
      <alignment vertical="top" wrapText="1"/>
      <protection locked="0"/>
    </xf>
    <xf numFmtId="0" fontId="29" fillId="0" borderId="7" xfId="39" applyFont="1" applyFill="1" applyBorder="1" applyAlignment="1" applyProtection="1">
      <alignment horizontal="center" vertical="center" wrapText="1"/>
      <protection locked="0"/>
    </xf>
    <xf numFmtId="49" fontId="5" fillId="0" borderId="4" xfId="1" applyNumberFormat="1" applyFont="1" applyFill="1" applyBorder="1" applyAlignment="1" applyProtection="1">
      <alignment vertical="center" wrapText="1"/>
      <protection locked="0"/>
    </xf>
    <xf numFmtId="49" fontId="30" fillId="0" borderId="4" xfId="1" applyNumberFormat="1" applyFont="1" applyFill="1" applyBorder="1" applyAlignment="1" applyProtection="1">
      <alignment horizontal="left" vertical="top" wrapText="1" indent="1"/>
      <protection locked="0"/>
    </xf>
    <xf numFmtId="0" fontId="31" fillId="0" borderId="7" xfId="39" applyFont="1" applyFill="1" applyBorder="1" applyAlignment="1" applyProtection="1">
      <alignment horizontal="center" vertical="center" wrapText="1"/>
      <protection locked="0"/>
    </xf>
    <xf numFmtId="0" fontId="29" fillId="0" borderId="4" xfId="33" applyFont="1" applyFill="1" applyBorder="1" applyAlignment="1" applyProtection="1">
      <alignment horizontal="left" vertical="center" wrapText="1"/>
      <protection locked="0"/>
    </xf>
    <xf numFmtId="0" fontId="29" fillId="0" borderId="4" xfId="39" applyFont="1" applyFill="1" applyBorder="1" applyProtection="1">
      <protection locked="0"/>
    </xf>
    <xf numFmtId="3" fontId="32" fillId="0" borderId="10" xfId="39" applyNumberFormat="1" applyFont="1" applyFill="1" applyBorder="1" applyAlignment="1" applyProtection="1">
      <alignment horizontal="left" vertical="center" wrapText="1" indent="3"/>
      <protection locked="0"/>
    </xf>
    <xf numFmtId="0" fontId="29" fillId="0" borderId="11" xfId="39" applyFont="1" applyFill="1" applyBorder="1" applyAlignment="1" applyProtection="1">
      <alignment horizontal="center" vertical="center" wrapText="1"/>
      <protection locked="0"/>
    </xf>
    <xf numFmtId="0" fontId="31" fillId="8" borderId="11" xfId="39" applyFont="1" applyFill="1" applyBorder="1" applyAlignment="1" applyProtection="1">
      <alignment horizontal="center" vertical="center" wrapText="1"/>
      <protection locked="0"/>
    </xf>
    <xf numFmtId="0" fontId="11" fillId="0" borderId="8" xfId="39" applyFont="1" applyFill="1" applyBorder="1" applyAlignment="1" applyProtection="1">
      <alignment vertical="center" wrapText="1"/>
      <protection locked="0"/>
    </xf>
    <xf numFmtId="0" fontId="11" fillId="8" borderId="14" xfId="39" applyFont="1" applyFill="1" applyBorder="1" applyAlignment="1" applyProtection="1">
      <alignment horizontal="center" vertical="center" wrapText="1"/>
      <protection locked="0"/>
    </xf>
    <xf numFmtId="0" fontId="30" fillId="0" borderId="4" xfId="39" applyFont="1" applyBorder="1" applyAlignment="1" applyProtection="1">
      <alignment horizontal="left"/>
      <protection locked="0"/>
    </xf>
    <xf numFmtId="49" fontId="30" fillId="0" borderId="4" xfId="1" applyNumberFormat="1" applyFont="1" applyBorder="1" applyAlignment="1" applyProtection="1">
      <alignment vertical="top"/>
      <protection locked="0"/>
    </xf>
    <xf numFmtId="0" fontId="5" fillId="0" borderId="4" xfId="39" applyFont="1" applyBorder="1" applyProtection="1">
      <protection locked="0"/>
    </xf>
    <xf numFmtId="0" fontId="5" fillId="0" borderId="4" xfId="39" applyFont="1" applyFill="1" applyBorder="1" applyAlignment="1" applyProtection="1">
      <alignment vertical="top" wrapText="1"/>
      <protection locked="0"/>
    </xf>
    <xf numFmtId="0" fontId="35" fillId="0" borderId="0" xfId="39" applyFont="1" applyProtection="1">
      <protection locked="0"/>
    </xf>
    <xf numFmtId="0" fontId="36" fillId="0" borderId="0" xfId="1" applyFont="1" applyBorder="1" applyAlignment="1" applyProtection="1">
      <alignment vertical="top"/>
      <protection locked="0"/>
    </xf>
    <xf numFmtId="0" fontId="10" fillId="0" borderId="0" xfId="1" applyFont="1" applyBorder="1" applyAlignment="1" applyProtection="1">
      <alignment vertical="top"/>
      <protection locked="0"/>
    </xf>
    <xf numFmtId="49" fontId="10" fillId="0" borderId="0" xfId="1" applyNumberFormat="1" applyFont="1" applyAlignment="1" applyProtection="1">
      <alignment vertical="top"/>
      <protection locked="0"/>
    </xf>
    <xf numFmtId="4" fontId="26" fillId="5" borderId="4" xfId="48" applyNumberFormat="1" applyFont="1" applyFill="1" applyBorder="1" applyAlignment="1" applyProtection="1">
      <alignment horizontal="center" vertical="center"/>
      <protection locked="0"/>
    </xf>
    <xf numFmtId="4" fontId="26" fillId="7" borderId="4" xfId="56" applyNumberFormat="1" applyFont="1" applyFill="1" applyBorder="1" applyAlignment="1" applyProtection="1">
      <alignment horizontal="center"/>
    </xf>
    <xf numFmtId="49" fontId="12" fillId="0" borderId="0" xfId="39" applyNumberFormat="1" applyFont="1" applyBorder="1" applyAlignment="1" applyProtection="1">
      <alignment horizontal="center" vertical="center" wrapText="1"/>
      <protection locked="0"/>
    </xf>
    <xf numFmtId="0" fontId="28" fillId="0" borderId="15" xfId="33" applyFont="1" applyBorder="1" applyAlignment="1" applyProtection="1">
      <alignment horizontal="center" vertical="center" wrapText="1"/>
      <protection locked="0"/>
    </xf>
    <xf numFmtId="0" fontId="28" fillId="0" borderId="23" xfId="33" applyFont="1" applyBorder="1" applyAlignment="1" applyProtection="1">
      <alignment horizontal="center" vertical="center" wrapText="1"/>
      <protection locked="0"/>
    </xf>
    <xf numFmtId="0" fontId="5" fillId="0" borderId="23" xfId="39" applyFont="1" applyBorder="1" applyAlignment="1" applyProtection="1">
      <alignment horizontal="center" vertical="center" wrapText="1"/>
      <protection locked="0"/>
    </xf>
    <xf numFmtId="0" fontId="5" fillId="0" borderId="19" xfId="39" applyFont="1" applyBorder="1" applyAlignment="1" applyProtection="1">
      <alignment horizontal="center" vertical="center" wrapText="1"/>
      <protection locked="0"/>
    </xf>
    <xf numFmtId="0" fontId="38" fillId="0" borderId="9" xfId="0" applyFont="1" applyBorder="1" applyAlignment="1">
      <alignment horizontal="center" vertical="center" wrapText="1"/>
    </xf>
    <xf numFmtId="49" fontId="39" fillId="0" borderId="4" xfId="0" applyNumberFormat="1" applyFont="1" applyBorder="1" applyAlignment="1">
      <alignment horizontal="center"/>
    </xf>
    <xf numFmtId="165" fontId="27" fillId="0" borderId="25" xfId="56" applyNumberFormat="1" applyFont="1" applyFill="1" applyBorder="1" applyAlignment="1" applyProtection="1">
      <alignment horizontal="right" vertical="center"/>
      <protection locked="0"/>
    </xf>
    <xf numFmtId="2" fontId="6" fillId="0" borderId="25" xfId="1" applyNumberFormat="1" applyFont="1" applyFill="1" applyBorder="1" applyAlignment="1" applyProtection="1">
      <alignment vertical="top"/>
      <protection locked="0"/>
    </xf>
    <xf numFmtId="2" fontId="6" fillId="0" borderId="26" xfId="1" applyNumberFormat="1" applyFont="1" applyFill="1" applyBorder="1" applyAlignment="1" applyProtection="1">
      <alignment vertical="top"/>
      <protection locked="0"/>
    </xf>
    <xf numFmtId="0" fontId="5" fillId="0" borderId="9" xfId="39" applyFont="1" applyBorder="1" applyAlignment="1" applyProtection="1">
      <alignment horizontal="center" vertical="center" wrapText="1"/>
      <protection locked="0"/>
    </xf>
    <xf numFmtId="49" fontId="34" fillId="0" borderId="4" xfId="0" applyNumberFormat="1" applyFont="1" applyBorder="1" applyAlignment="1">
      <alignment horizontal="center"/>
    </xf>
    <xf numFmtId="0" fontId="10" fillId="6" borderId="27" xfId="39" applyFont="1" applyFill="1" applyBorder="1" applyAlignment="1" applyProtection="1">
      <alignment horizontal="center" vertical="center"/>
    </xf>
    <xf numFmtId="0" fontId="10" fillId="6" borderId="4" xfId="39" applyFont="1" applyFill="1" applyBorder="1" applyAlignment="1" applyProtection="1">
      <alignment horizontal="center" vertical="center"/>
    </xf>
    <xf numFmtId="0" fontId="12" fillId="6" borderId="4" xfId="39" applyFont="1" applyFill="1" applyBorder="1" applyAlignment="1" applyProtection="1">
      <alignment horizontal="left" vertical="center"/>
    </xf>
    <xf numFmtId="0" fontId="12" fillId="6" borderId="27" xfId="39" applyFont="1" applyFill="1" applyBorder="1" applyAlignment="1" applyProtection="1">
      <alignment horizontal="left" vertical="center"/>
    </xf>
    <xf numFmtId="0" fontId="12" fillId="6" borderId="4" xfId="39" applyFont="1" applyFill="1" applyBorder="1" applyAlignment="1" applyProtection="1">
      <alignment horizontal="left" vertical="center" wrapText="1"/>
    </xf>
    <xf numFmtId="49" fontId="39" fillId="0" borderId="0" xfId="0" applyNumberFormat="1" applyFont="1" applyBorder="1" applyAlignment="1">
      <alignment horizontal="center"/>
    </xf>
    <xf numFmtId="0" fontId="11" fillId="0" borderId="0" xfId="39" applyFont="1" applyFill="1" applyBorder="1" applyAlignment="1" applyProtection="1">
      <alignment vertical="center" wrapText="1"/>
      <protection locked="0"/>
    </xf>
    <xf numFmtId="0" fontId="11" fillId="8" borderId="0" xfId="39" applyFont="1" applyFill="1" applyBorder="1" applyAlignment="1" applyProtection="1">
      <alignment horizontal="center" vertical="center" wrapText="1"/>
      <protection locked="0"/>
    </xf>
    <xf numFmtId="4" fontId="29" fillId="9" borderId="12" xfId="56" applyNumberFormat="1" applyFont="1" applyFill="1" applyBorder="1" applyAlignment="1" applyProtection="1">
      <alignment horizontal="center"/>
    </xf>
    <xf numFmtId="4" fontId="26" fillId="7" borderId="17" xfId="1" applyNumberFormat="1" applyFont="1" applyFill="1" applyBorder="1" applyAlignment="1" applyProtection="1">
      <alignment horizontal="center"/>
    </xf>
    <xf numFmtId="4" fontId="26" fillId="7" borderId="4" xfId="1" applyNumberFormat="1" applyFont="1" applyFill="1" applyBorder="1" applyAlignment="1" applyProtection="1">
      <alignment horizontal="center"/>
    </xf>
    <xf numFmtId="4" fontId="26" fillId="5" borderId="17" xfId="56" applyNumberFormat="1" applyFont="1" applyFill="1" applyBorder="1" applyAlignment="1" applyProtection="1">
      <alignment horizontal="center"/>
    </xf>
    <xf numFmtId="4" fontId="26" fillId="5" borderId="4" xfId="56" applyNumberFormat="1" applyFont="1" applyFill="1" applyBorder="1" applyAlignment="1" applyProtection="1">
      <alignment horizontal="center"/>
    </xf>
    <xf numFmtId="4" fontId="26" fillId="5" borderId="17" xfId="56" applyNumberFormat="1" applyFont="1" applyFill="1" applyBorder="1" applyAlignment="1" applyProtection="1">
      <alignment horizontal="center" vertical="center"/>
    </xf>
    <xf numFmtId="4" fontId="33" fillId="7" borderId="17" xfId="1" applyNumberFormat="1" applyFont="1" applyFill="1" applyBorder="1" applyAlignment="1" applyProtection="1">
      <alignment horizontal="center"/>
    </xf>
    <xf numFmtId="4" fontId="33" fillId="7" borderId="4" xfId="1" applyNumberFormat="1" applyFont="1" applyFill="1" applyBorder="1" applyAlignment="1" applyProtection="1">
      <alignment horizontal="center"/>
    </xf>
    <xf numFmtId="4" fontId="26" fillId="5" borderId="18" xfId="56" applyNumberFormat="1" applyFont="1" applyFill="1" applyBorder="1" applyAlignment="1" applyProtection="1">
      <alignment horizontal="center"/>
    </xf>
    <xf numFmtId="4" fontId="26" fillId="5" borderId="6" xfId="56" applyNumberFormat="1" applyFont="1" applyFill="1" applyBorder="1" applyAlignment="1" applyProtection="1">
      <alignment horizontal="center"/>
    </xf>
    <xf numFmtId="4" fontId="12" fillId="7" borderId="15" xfId="56" applyNumberFormat="1" applyFont="1" applyFill="1" applyBorder="1" applyAlignment="1" applyProtection="1">
      <alignment horizontal="center"/>
    </xf>
    <xf numFmtId="4" fontId="12" fillId="6" borderId="27" xfId="39" applyNumberFormat="1" applyFont="1" applyFill="1" applyBorder="1" applyAlignment="1" applyProtection="1">
      <alignment horizontal="center"/>
    </xf>
    <xf numFmtId="4" fontId="12" fillId="6" borderId="4" xfId="39" applyNumberFormat="1" applyFont="1" applyFill="1" applyBorder="1" applyAlignment="1" applyProtection="1">
      <alignment horizontal="center"/>
    </xf>
    <xf numFmtId="4" fontId="12" fillId="0" borderId="0" xfId="56" applyNumberFormat="1" applyFont="1" applyFill="1" applyBorder="1" applyAlignment="1" applyProtection="1">
      <alignment horizontal="right"/>
    </xf>
    <xf numFmtId="0" fontId="37" fillId="0" borderId="17" xfId="0" applyFont="1" applyBorder="1"/>
    <xf numFmtId="49" fontId="12" fillId="0" borderId="18" xfId="39" applyNumberFormat="1" applyFont="1" applyBorder="1" applyAlignment="1" applyProtection="1">
      <alignment horizontal="center" vertical="center" wrapText="1"/>
      <protection locked="0"/>
    </xf>
    <xf numFmtId="49" fontId="12" fillId="0" borderId="29" xfId="39" applyNumberFormat="1" applyFont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4" fontId="12" fillId="7" borderId="10" xfId="56" applyNumberFormat="1" applyFont="1" applyFill="1" applyBorder="1" applyAlignment="1" applyProtection="1">
      <alignment horizontal="center"/>
    </xf>
    <xf numFmtId="0" fontId="40" fillId="11" borderId="4" xfId="0" applyFont="1" applyFill="1" applyBorder="1" applyAlignment="1">
      <alignment horizontal="left" vertical="center" wrapText="1"/>
    </xf>
    <xf numFmtId="0" fontId="0" fillId="11" borderId="4" xfId="0" applyFill="1" applyBorder="1" applyAlignment="1">
      <alignment horizontal="left" vertical="center" wrapText="1"/>
    </xf>
    <xf numFmtId="49" fontId="5" fillId="0" borderId="24" xfId="0" applyNumberFormat="1" applyFont="1" applyBorder="1"/>
    <xf numFmtId="0" fontId="27" fillId="0" borderId="25" xfId="39" applyFont="1" applyFill="1" applyBorder="1" applyAlignment="1" applyProtection="1">
      <alignment vertical="center" wrapText="1"/>
      <protection locked="0"/>
    </xf>
    <xf numFmtId="0" fontId="27" fillId="0" borderId="25" xfId="39" applyFont="1" applyFill="1" applyBorder="1" applyAlignment="1" applyProtection="1">
      <alignment horizontal="center" vertical="center" wrapText="1"/>
      <protection locked="0"/>
    </xf>
    <xf numFmtId="49" fontId="5" fillId="0" borderId="9" xfId="0" applyNumberFormat="1" applyFont="1" applyBorder="1" applyAlignment="1">
      <alignment horizontal="center" vertical="center" wrapText="1"/>
    </xf>
    <xf numFmtId="0" fontId="5" fillId="0" borderId="15" xfId="33" applyFont="1" applyBorder="1" applyAlignment="1" applyProtection="1">
      <alignment horizontal="center" vertical="center" wrapText="1"/>
      <protection locked="0"/>
    </xf>
    <xf numFmtId="49" fontId="26" fillId="0" borderId="4" xfId="0" applyNumberFormat="1" applyFont="1" applyBorder="1" applyAlignment="1">
      <alignment horizontal="center"/>
    </xf>
    <xf numFmtId="0" fontId="5" fillId="0" borderId="9" xfId="33" applyFont="1" applyBorder="1" applyAlignment="1" applyProtection="1">
      <alignment horizontal="left" vertical="center" wrapText="1"/>
      <protection locked="0"/>
    </xf>
    <xf numFmtId="0" fontId="5" fillId="0" borderId="9" xfId="33" applyFont="1" applyBorder="1" applyAlignment="1" applyProtection="1">
      <alignment horizontal="center" vertical="center" wrapText="1"/>
      <protection locked="0"/>
    </xf>
    <xf numFmtId="4" fontId="26" fillId="7" borderId="9" xfId="56" applyNumberFormat="1" applyFont="1" applyFill="1" applyBorder="1" applyAlignment="1" applyProtection="1">
      <alignment horizontal="center" vertical="center"/>
    </xf>
    <xf numFmtId="0" fontId="5" fillId="0" borderId="4" xfId="33" applyFont="1" applyBorder="1" applyAlignment="1" applyProtection="1">
      <alignment horizontal="left" vertical="center" wrapText="1"/>
      <protection locked="0"/>
    </xf>
    <xf numFmtId="0" fontId="5" fillId="0" borderId="4" xfId="33" applyFont="1" applyBorder="1" applyAlignment="1" applyProtection="1">
      <alignment horizontal="center" vertical="center" wrapText="1"/>
      <protection locked="0"/>
    </xf>
    <xf numFmtId="4" fontId="26" fillId="7" borderId="4" xfId="56" applyNumberFormat="1" applyFont="1" applyFill="1" applyBorder="1" applyAlignment="1" applyProtection="1">
      <alignment horizontal="center" vertical="center"/>
    </xf>
    <xf numFmtId="0" fontId="26" fillId="0" borderId="4" xfId="39" applyFont="1" applyFill="1" applyBorder="1" applyAlignment="1" applyProtection="1">
      <alignment horizontal="center" vertical="top" wrapText="1"/>
      <protection locked="0"/>
    </xf>
    <xf numFmtId="0" fontId="30" fillId="0" borderId="4" xfId="39" applyFont="1" applyFill="1" applyBorder="1" applyAlignment="1" applyProtection="1">
      <alignment vertical="top" wrapText="1"/>
      <protection locked="0"/>
    </xf>
    <xf numFmtId="0" fontId="5" fillId="0" borderId="4" xfId="33" applyFont="1" applyFill="1" applyBorder="1" applyAlignment="1" applyProtection="1">
      <alignment horizontal="left" vertical="center" wrapText="1"/>
      <protection locked="0"/>
    </xf>
    <xf numFmtId="3" fontId="33" fillId="0" borderId="10" xfId="39" applyNumberFormat="1" applyFont="1" applyFill="1" applyBorder="1" applyAlignment="1" applyProtection="1">
      <alignment horizontal="left" vertical="center" wrapText="1" indent="3"/>
      <protection locked="0"/>
    </xf>
    <xf numFmtId="0" fontId="5" fillId="0" borderId="4" xfId="39" applyFont="1" applyFill="1" applyBorder="1" applyAlignment="1" applyProtection="1">
      <alignment horizontal="left" wrapText="1"/>
      <protection locked="0"/>
    </xf>
    <xf numFmtId="0" fontId="5" fillId="0" borderId="4" xfId="39" applyFont="1" applyFill="1" applyBorder="1" applyAlignment="1" applyProtection="1">
      <alignment vertical="center" wrapText="1"/>
      <protection locked="0"/>
    </xf>
    <xf numFmtId="49" fontId="12" fillId="0" borderId="4" xfId="0" applyNumberFormat="1" applyFont="1" applyBorder="1" applyAlignment="1">
      <alignment horizontal="center"/>
    </xf>
    <xf numFmtId="0" fontId="12" fillId="0" borderId="10" xfId="39" applyFont="1" applyFill="1" applyBorder="1" applyAlignment="1" applyProtection="1">
      <alignment vertical="center" wrapText="1"/>
      <protection locked="0"/>
    </xf>
    <xf numFmtId="0" fontId="12" fillId="0" borderId="10" xfId="39" applyFont="1" applyFill="1" applyBorder="1" applyAlignment="1" applyProtection="1">
      <alignment horizontal="center" vertical="center" wrapText="1"/>
      <protection locked="0"/>
    </xf>
    <xf numFmtId="4" fontId="12" fillId="7" borderId="10" xfId="56" applyNumberFormat="1" applyFont="1" applyFill="1" applyBorder="1" applyAlignment="1" applyProtection="1">
      <alignment horizontal="right"/>
    </xf>
    <xf numFmtId="0" fontId="26" fillId="0" borderId="19" xfId="39" applyFont="1" applyFill="1" applyBorder="1" applyAlignment="1" applyProtection="1">
      <alignment horizontal="center" vertical="top" wrapText="1"/>
      <protection locked="0"/>
    </xf>
    <xf numFmtId="4" fontId="26" fillId="5" borderId="19" xfId="48" applyNumberFormat="1" applyFont="1" applyFill="1" applyBorder="1" applyAlignment="1" applyProtection="1">
      <alignment horizontal="center" vertical="center"/>
      <protection locked="0"/>
    </xf>
    <xf numFmtId="49" fontId="12" fillId="10" borderId="10" xfId="0" applyNumberFormat="1" applyFont="1" applyFill="1" applyBorder="1" applyAlignment="1">
      <alignment horizontal="center"/>
    </xf>
    <xf numFmtId="49" fontId="12" fillId="10" borderId="4" xfId="0" applyNumberFormat="1" applyFont="1" applyFill="1" applyBorder="1" applyAlignment="1">
      <alignment horizontal="center"/>
    </xf>
    <xf numFmtId="4" fontId="26" fillId="9" borderId="4" xfId="56" applyNumberFormat="1" applyFont="1" applyFill="1" applyBorder="1" applyAlignment="1" applyProtection="1">
      <alignment horizontal="center"/>
    </xf>
    <xf numFmtId="49" fontId="26" fillId="0" borderId="10" xfId="0" applyNumberFormat="1" applyFont="1" applyBorder="1" applyAlignment="1">
      <alignment horizontal="center"/>
    </xf>
    <xf numFmtId="4" fontId="42" fillId="5" borderId="4" xfId="48" applyNumberFormat="1" applyFont="1" applyFill="1" applyBorder="1" applyAlignment="1" applyProtection="1">
      <alignment horizontal="center" vertical="center"/>
      <protection locked="0"/>
    </xf>
    <xf numFmtId="4" fontId="42" fillId="5" borderId="22" xfId="48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left" wrapText="1"/>
    </xf>
    <xf numFmtId="4" fontId="0" fillId="0" borderId="0" xfId="0" applyNumberFormat="1"/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wrapText="1"/>
    </xf>
    <xf numFmtId="2" fontId="0" fillId="0" borderId="4" xfId="0" applyNumberFormat="1" applyBorder="1" applyAlignment="1">
      <alignment wrapText="1"/>
    </xf>
    <xf numFmtId="0" fontId="41" fillId="0" borderId="4" xfId="0" applyFont="1" applyBorder="1" applyAlignment="1">
      <alignment wrapText="1"/>
    </xf>
    <xf numFmtId="0" fontId="0" fillId="11" borderId="10" xfId="0" applyFill="1" applyBorder="1" applyAlignment="1">
      <alignment horizontal="left" vertical="center" wrapText="1"/>
    </xf>
    <xf numFmtId="0" fontId="0" fillId="11" borderId="4" xfId="0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37" fillId="0" borderId="4" xfId="0" applyFont="1" applyBorder="1" applyAlignment="1">
      <alignment horizontal="left" vertical="center"/>
    </xf>
    <xf numFmtId="0" fontId="37" fillId="0" borderId="4" xfId="0" applyFont="1" applyBorder="1" applyAlignment="1">
      <alignment wrapText="1"/>
    </xf>
    <xf numFmtId="0" fontId="37" fillId="11" borderId="9" xfId="0" applyFont="1" applyFill="1" applyBorder="1" applyAlignment="1">
      <alignment horizontal="center" vertical="center" wrapText="1"/>
    </xf>
    <xf numFmtId="0" fontId="37" fillId="11" borderId="9" xfId="0" applyFont="1" applyFill="1" applyBorder="1" applyAlignment="1">
      <alignment horizontal="left" vertical="center" wrapText="1"/>
    </xf>
    <xf numFmtId="2" fontId="37" fillId="11" borderId="9" xfId="0" applyNumberFormat="1" applyFont="1" applyFill="1" applyBorder="1" applyAlignment="1">
      <alignment horizontal="center" vertical="center" wrapText="1"/>
    </xf>
    <xf numFmtId="0" fontId="37" fillId="11" borderId="4" xfId="0" applyFont="1" applyFill="1" applyBorder="1" applyAlignment="1">
      <alignment horizontal="center" vertical="center" wrapText="1"/>
    </xf>
    <xf numFmtId="49" fontId="0" fillId="11" borderId="4" xfId="0" applyNumberFormat="1" applyFill="1" applyBorder="1" applyAlignment="1">
      <alignment horizontal="center" vertical="center"/>
    </xf>
    <xf numFmtId="49" fontId="0" fillId="11" borderId="10" xfId="0" applyNumberFormat="1" applyFill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4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37" fillId="0" borderId="0" xfId="0" applyNumberFormat="1" applyFont="1" applyFill="1" applyBorder="1" applyAlignment="1">
      <alignment horizontal="center" vertical="center" wrapText="1"/>
    </xf>
    <xf numFmtId="4" fontId="37" fillId="0" borderId="0" xfId="0" applyNumberFormat="1" applyFont="1" applyAlignment="1">
      <alignment horizontal="center" vertical="center"/>
    </xf>
    <xf numFmtId="4" fontId="44" fillId="0" borderId="0" xfId="0" applyNumberFormat="1" applyFont="1" applyAlignment="1">
      <alignment horizontal="center" vertical="center"/>
    </xf>
    <xf numFmtId="164" fontId="0" fillId="0" borderId="0" xfId="58" applyFont="1" applyAlignment="1">
      <alignment horizontal="center" vertical="center"/>
    </xf>
    <xf numFmtId="4" fontId="0" fillId="12" borderId="0" xfId="0" applyNumberFormat="1" applyFill="1" applyAlignment="1">
      <alignment horizontal="center" vertical="center"/>
    </xf>
    <xf numFmtId="0" fontId="0" fillId="11" borderId="4" xfId="0" applyFont="1" applyFill="1" applyBorder="1" applyAlignment="1">
      <alignment horizontal="center" vertical="center"/>
    </xf>
    <xf numFmtId="2" fontId="0" fillId="12" borderId="4" xfId="0" applyNumberFormat="1" applyFont="1" applyFill="1" applyBorder="1" applyAlignment="1">
      <alignment horizontal="center" vertical="center"/>
    </xf>
    <xf numFmtId="0" fontId="41" fillId="11" borderId="4" xfId="0" applyFont="1" applyFill="1" applyBorder="1" applyAlignment="1">
      <alignment horizontal="center" vertical="center"/>
    </xf>
    <xf numFmtId="2" fontId="41" fillId="11" borderId="4" xfId="0" applyNumberFormat="1" applyFont="1" applyFill="1" applyBorder="1" applyAlignment="1">
      <alignment horizontal="center" vertical="center"/>
    </xf>
    <xf numFmtId="2" fontId="0" fillId="11" borderId="4" xfId="0" applyNumberFormat="1" applyFont="1" applyFill="1" applyBorder="1" applyAlignment="1">
      <alignment horizontal="center" vertical="center"/>
    </xf>
    <xf numFmtId="0" fontId="0" fillId="12" borderId="4" xfId="0" applyFont="1" applyFill="1" applyBorder="1" applyAlignment="1">
      <alignment horizontal="center" vertical="center"/>
    </xf>
    <xf numFmtId="2" fontId="37" fillId="11" borderId="4" xfId="0" applyNumberFormat="1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center" vertical="center"/>
    </xf>
    <xf numFmtId="0" fontId="41" fillId="11" borderId="10" xfId="0" applyFont="1" applyFill="1" applyBorder="1" applyAlignment="1">
      <alignment horizontal="center" vertical="center"/>
    </xf>
    <xf numFmtId="2" fontId="0" fillId="11" borderId="10" xfId="0" applyNumberFormat="1" applyFill="1" applyBorder="1" applyAlignment="1">
      <alignment horizontal="center" vertical="center"/>
    </xf>
    <xf numFmtId="2" fontId="37" fillId="0" borderId="4" xfId="0" applyNumberFormat="1" applyFont="1" applyBorder="1" applyAlignment="1">
      <alignment horizontal="center" vertical="center"/>
    </xf>
    <xf numFmtId="0" fontId="0" fillId="12" borderId="4" xfId="0" applyFill="1" applyBorder="1" applyAlignment="1">
      <alignment wrapText="1"/>
    </xf>
    <xf numFmtId="49" fontId="0" fillId="12" borderId="4" xfId="0" applyNumberFormat="1" applyFill="1" applyBorder="1" applyAlignment="1">
      <alignment horizontal="center" vertical="center"/>
    </xf>
    <xf numFmtId="0" fontId="0" fillId="12" borderId="4" xfId="0" applyFill="1" applyBorder="1" applyAlignment="1">
      <alignment horizontal="left" vertical="center"/>
    </xf>
    <xf numFmtId="0" fontId="1" fillId="12" borderId="4" xfId="0" applyFont="1" applyFill="1" applyBorder="1" applyAlignment="1">
      <alignment horizontal="left" vertical="center" wrapText="1"/>
    </xf>
    <xf numFmtId="0" fontId="0" fillId="12" borderId="4" xfId="0" applyFont="1" applyFill="1" applyBorder="1" applyAlignment="1">
      <alignment horizontal="left" vertical="center" wrapText="1"/>
    </xf>
    <xf numFmtId="0" fontId="41" fillId="12" borderId="4" xfId="0" applyFont="1" applyFill="1" applyBorder="1" applyAlignment="1">
      <alignment horizontal="center" vertical="center"/>
    </xf>
    <xf numFmtId="2" fontId="41" fillId="12" borderId="4" xfId="0" applyNumberFormat="1" applyFont="1" applyFill="1" applyBorder="1" applyAlignment="1">
      <alignment horizontal="center" vertical="center"/>
    </xf>
    <xf numFmtId="0" fontId="41" fillId="12" borderId="4" xfId="0" applyFont="1" applyFill="1" applyBorder="1" applyAlignment="1">
      <alignment wrapText="1"/>
    </xf>
    <xf numFmtId="4" fontId="41" fillId="12" borderId="0" xfId="0" applyNumberFormat="1" applyFont="1" applyFill="1" applyAlignment="1">
      <alignment horizontal="center" vertical="center"/>
    </xf>
    <xf numFmtId="0" fontId="0" fillId="12" borderId="4" xfId="0" applyFill="1" applyBorder="1" applyAlignment="1">
      <alignment horizontal="left" vertical="center" wrapText="1"/>
    </xf>
    <xf numFmtId="0" fontId="1" fillId="12" borderId="4" xfId="0" applyFont="1" applyFill="1" applyBorder="1" applyAlignment="1">
      <alignment horizontal="center" vertical="center"/>
    </xf>
    <xf numFmtId="4" fontId="26" fillId="7" borderId="20" xfId="56" applyNumberFormat="1" applyFont="1" applyFill="1" applyBorder="1" applyAlignment="1" applyProtection="1">
      <alignment horizontal="center" vertical="center"/>
    </xf>
    <xf numFmtId="4" fontId="26" fillId="7" borderId="18" xfId="56" applyNumberFormat="1" applyFont="1" applyFill="1" applyBorder="1" applyAlignment="1" applyProtection="1">
      <alignment horizontal="center" vertical="center"/>
    </xf>
    <xf numFmtId="4" fontId="26" fillId="7" borderId="17" xfId="56" applyNumberFormat="1" applyFont="1" applyFill="1" applyBorder="1" applyAlignment="1" applyProtection="1">
      <alignment horizontal="center"/>
    </xf>
    <xf numFmtId="4" fontId="26" fillId="5" borderId="17" xfId="48" applyNumberFormat="1" applyFont="1" applyFill="1" applyBorder="1" applyAlignment="1" applyProtection="1">
      <alignment horizontal="center" vertical="center"/>
      <protection locked="0"/>
    </xf>
    <xf numFmtId="4" fontId="12" fillId="7" borderId="21" xfId="56" applyNumberFormat="1" applyFont="1" applyFill="1" applyBorder="1" applyAlignment="1" applyProtection="1">
      <alignment horizontal="center"/>
    </xf>
    <xf numFmtId="4" fontId="12" fillId="6" borderId="28" xfId="39" applyNumberFormat="1" applyFont="1" applyFill="1" applyBorder="1" applyAlignment="1" applyProtection="1">
      <alignment horizontal="center"/>
    </xf>
    <xf numFmtId="4" fontId="26" fillId="9" borderId="16" xfId="56" applyNumberFormat="1" applyFont="1" applyFill="1" applyBorder="1" applyAlignment="1" applyProtection="1">
      <alignment horizontal="center"/>
    </xf>
    <xf numFmtId="4" fontId="12" fillId="7" borderId="14" xfId="56" applyNumberFormat="1" applyFont="1" applyFill="1" applyBorder="1" applyAlignment="1" applyProtection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vertical="center" wrapText="1"/>
    </xf>
    <xf numFmtId="0" fontId="0" fillId="11" borderId="4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11" borderId="4" xfId="0" applyFill="1" applyBorder="1" applyAlignment="1">
      <alignment horizontal="center"/>
    </xf>
    <xf numFmtId="0" fontId="40" fillId="11" borderId="4" xfId="0" applyFont="1" applyFill="1" applyBorder="1" applyAlignment="1">
      <alignment horizontal="left"/>
    </xf>
    <xf numFmtId="0" fontId="44" fillId="11" borderId="4" xfId="0" applyFont="1" applyFill="1" applyBorder="1" applyAlignment="1">
      <alignment horizontal="center"/>
    </xf>
    <xf numFmtId="2" fontId="44" fillId="11" borderId="4" xfId="0" applyNumberFormat="1" applyFont="1" applyFill="1" applyBorder="1" applyAlignment="1">
      <alignment horizontal="center"/>
    </xf>
    <xf numFmtId="2" fontId="37" fillId="11" borderId="4" xfId="0" applyNumberFormat="1" applyFont="1" applyFill="1" applyBorder="1" applyAlignment="1">
      <alignment horizontal="left" wrapText="1"/>
    </xf>
    <xf numFmtId="164" fontId="41" fillId="11" borderId="0" xfId="58" applyFont="1" applyFill="1"/>
    <xf numFmtId="49" fontId="0" fillId="11" borderId="4" xfId="0" applyNumberFormat="1" applyFill="1" applyBorder="1" applyAlignment="1">
      <alignment horizontal="center" vertical="center" wrapText="1"/>
    </xf>
    <xf numFmtId="0" fontId="0" fillId="11" borderId="4" xfId="0" applyFont="1" applyFill="1" applyBorder="1" applyAlignment="1">
      <alignment horizontal="left" vertical="center" wrapText="1"/>
    </xf>
    <xf numFmtId="2" fontId="41" fillId="11" borderId="4" xfId="0" applyNumberFormat="1" applyFont="1" applyFill="1" applyBorder="1" applyAlignment="1">
      <alignment horizontal="center" vertical="center" wrapText="1"/>
    </xf>
    <xf numFmtId="2" fontId="41" fillId="11" borderId="4" xfId="0" applyNumberFormat="1" applyFont="1" applyFill="1" applyBorder="1" applyAlignment="1">
      <alignment horizontal="left" wrapText="1"/>
    </xf>
    <xf numFmtId="2" fontId="44" fillId="11" borderId="4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41" fillId="11" borderId="4" xfId="0" applyFont="1" applyFill="1" applyBorder="1" applyAlignment="1">
      <alignment horizontal="left" vertical="center" wrapText="1"/>
    </xf>
    <xf numFmtId="2" fontId="0" fillId="0" borderId="0" xfId="0" applyNumberFormat="1"/>
    <xf numFmtId="2" fontId="44" fillId="11" borderId="4" xfId="0" applyNumberFormat="1" applyFont="1" applyFill="1" applyBorder="1" applyAlignment="1">
      <alignment horizontal="left" wrapText="1"/>
    </xf>
    <xf numFmtId="164" fontId="44" fillId="11" borderId="0" xfId="58" applyFont="1" applyFill="1"/>
    <xf numFmtId="164" fontId="45" fillId="11" borderId="0" xfId="58" applyFont="1" applyFill="1"/>
    <xf numFmtId="2" fontId="41" fillId="11" borderId="4" xfId="0" applyNumberFormat="1" applyFont="1" applyFill="1" applyBorder="1" applyAlignment="1">
      <alignment horizontal="left" vertical="center" wrapText="1"/>
    </xf>
    <xf numFmtId="4" fontId="46" fillId="6" borderId="4" xfId="39" applyNumberFormat="1" applyFont="1" applyFill="1" applyBorder="1" applyAlignment="1" applyProtection="1">
      <alignment horizontal="center"/>
    </xf>
    <xf numFmtId="49" fontId="12" fillId="0" borderId="0" xfId="39" applyNumberFormat="1" applyFont="1" applyBorder="1" applyAlignment="1" applyProtection="1">
      <alignment horizontal="center" vertical="center" wrapText="1"/>
      <protection locked="0"/>
    </xf>
    <xf numFmtId="0" fontId="5" fillId="0" borderId="0" xfId="39" applyFont="1" applyBorder="1" applyAlignment="1" applyProtection="1">
      <alignment horizontal="center" vertical="center" wrapText="1"/>
      <protection locked="0"/>
    </xf>
    <xf numFmtId="4" fontId="29" fillId="9" borderId="0" xfId="56" applyNumberFormat="1" applyFont="1" applyFill="1" applyBorder="1" applyAlignment="1" applyProtection="1">
      <alignment horizontal="center"/>
    </xf>
    <xf numFmtId="2" fontId="6" fillId="0" borderId="0" xfId="1" applyNumberFormat="1" applyFont="1" applyFill="1" applyBorder="1" applyAlignment="1" applyProtection="1">
      <alignment vertical="top"/>
      <protection locked="0"/>
    </xf>
    <xf numFmtId="4" fontId="26" fillId="7" borderId="0" xfId="56" applyNumberFormat="1" applyFont="1" applyFill="1" applyBorder="1" applyAlignment="1" applyProtection="1">
      <alignment horizontal="center" vertical="center"/>
    </xf>
    <xf numFmtId="4" fontId="26" fillId="5" borderId="0" xfId="48" applyNumberFormat="1" applyFont="1" applyFill="1" applyBorder="1" applyAlignment="1" applyProtection="1">
      <alignment horizontal="center" vertical="center"/>
      <protection locked="0"/>
    </xf>
    <xf numFmtId="4" fontId="26" fillId="7" borderId="0" xfId="56" applyNumberFormat="1" applyFont="1" applyFill="1" applyBorder="1" applyAlignment="1" applyProtection="1">
      <alignment horizontal="center"/>
    </xf>
    <xf numFmtId="164" fontId="0" fillId="0" borderId="0" xfId="58" applyFont="1"/>
    <xf numFmtId="164" fontId="45" fillId="0" borderId="0" xfId="58" applyFont="1"/>
    <xf numFmtId="49" fontId="10" fillId="0" borderId="0" xfId="1" applyNumberFormat="1" applyFont="1" applyFill="1" applyBorder="1" applyAlignment="1" applyProtection="1">
      <alignment vertical="top" wrapText="1"/>
      <protection locked="0"/>
    </xf>
    <xf numFmtId="49" fontId="10" fillId="0" borderId="0" xfId="1" applyNumberFormat="1" applyFont="1" applyAlignment="1" applyProtection="1">
      <alignment vertical="top" wrapText="1"/>
      <protection locked="0"/>
    </xf>
    <xf numFmtId="49" fontId="12" fillId="0" borderId="0" xfId="39" applyNumberFormat="1" applyFont="1" applyBorder="1" applyAlignment="1" applyProtection="1">
      <alignment horizontal="center" vertical="center" wrapText="1"/>
      <protection locked="0"/>
    </xf>
    <xf numFmtId="0" fontId="37" fillId="0" borderId="20" xfId="0" applyFont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0" fillId="0" borderId="0" xfId="0" applyNumberFormat="1" applyBorder="1" applyAlignment="1">
      <alignment horizontal="left" wrapText="1"/>
    </xf>
    <xf numFmtId="0" fontId="37" fillId="0" borderId="0" xfId="0" applyFont="1" applyAlignment="1">
      <alignment horizontal="center" vertical="center" wrapText="1"/>
    </xf>
    <xf numFmtId="0" fontId="0" fillId="0" borderId="0" xfId="0" applyBorder="1" applyAlignment="1">
      <alignment horizontal="left" wrapText="1"/>
    </xf>
    <xf numFmtId="49" fontId="41" fillId="11" borderId="4" xfId="0" applyNumberFormat="1" applyFont="1" applyFill="1" applyBorder="1" applyAlignment="1">
      <alignment horizontal="center" vertical="center" wrapText="1"/>
    </xf>
    <xf numFmtId="0" fontId="41" fillId="11" borderId="4" xfId="0" applyFont="1" applyFill="1" applyBorder="1" applyAlignment="1">
      <alignment horizontal="center" vertical="center" wrapText="1"/>
    </xf>
    <xf numFmtId="49" fontId="41" fillId="11" borderId="4" xfId="0" applyNumberFormat="1" applyFont="1" applyFill="1" applyBorder="1" applyAlignment="1">
      <alignment horizontal="center"/>
    </xf>
    <xf numFmtId="0" fontId="41" fillId="11" borderId="4" xfId="0" applyFont="1" applyFill="1" applyBorder="1" applyAlignment="1">
      <alignment vertical="center" wrapText="1"/>
    </xf>
    <xf numFmtId="0" fontId="41" fillId="11" borderId="4" xfId="0" applyFont="1" applyFill="1" applyBorder="1" applyAlignment="1">
      <alignment vertical="center"/>
    </xf>
    <xf numFmtId="0" fontId="1" fillId="11" borderId="4" xfId="0" applyFont="1" applyFill="1" applyBorder="1" applyAlignment="1">
      <alignment horizontal="center" vertical="center" wrapText="1"/>
    </xf>
    <xf numFmtId="49" fontId="44" fillId="11" borderId="4" xfId="0" applyNumberFormat="1" applyFont="1" applyFill="1" applyBorder="1" applyAlignment="1">
      <alignment horizontal="center"/>
    </xf>
    <xf numFmtId="0" fontId="44" fillId="11" borderId="4" xfId="0" applyFont="1" applyFill="1" applyBorder="1" applyAlignment="1">
      <alignment vertical="center"/>
    </xf>
    <xf numFmtId="0" fontId="41" fillId="0" borderId="30" xfId="0" applyFont="1" applyBorder="1" applyAlignment="1">
      <alignment horizontal="left" wrapText="1"/>
    </xf>
    <xf numFmtId="0" fontId="41" fillId="0" borderId="0" xfId="0" applyNumberFormat="1" applyFont="1" applyBorder="1" applyAlignment="1">
      <alignment horizontal="left" wrapText="1"/>
    </xf>
    <xf numFmtId="0" fontId="41" fillId="0" borderId="0" xfId="0" applyFont="1" applyBorder="1" applyAlignment="1">
      <alignment horizontal="left"/>
    </xf>
    <xf numFmtId="4" fontId="26" fillId="9" borderId="12" xfId="56" applyNumberFormat="1" applyFont="1" applyFill="1" applyBorder="1" applyAlignment="1" applyProtection="1">
      <alignment horizontal="center"/>
    </xf>
    <xf numFmtId="4" fontId="26" fillId="5" borderId="4" xfId="56" applyNumberFormat="1" applyFont="1" applyFill="1" applyBorder="1" applyAlignment="1" applyProtection="1">
      <alignment horizontal="center"/>
      <protection locked="0"/>
    </xf>
  </cellXfs>
  <cellStyles count="59">
    <cellStyle name=" 1" xfId="2"/>
    <cellStyle name=" 1 2" xfId="3"/>
    <cellStyle name=" 1_Stage1" xfId="4"/>
    <cellStyle name="_Model_RAB Мой_PR.PROG.WARM.NOTCOMBI.2012.2.16_v1.4(04.04.11) " xfId="5"/>
    <cellStyle name="_Model_RAB Мой_Книга2_PR.PROG.WARM.NOTCOMBI.2012.2.16_v1.4(04.04.11) " xfId="6"/>
    <cellStyle name="_Model_RAB_MRSK_svod_PR.PROG.WARM.NOTCOMBI.2012.2.16_v1.4(04.04.11) " xfId="7"/>
    <cellStyle name="_Model_RAB_MRSK_svod_Книга2_PR.PROG.WARM.NOTCOMBI.2012.2.16_v1.4(04.04.11) " xfId="8"/>
    <cellStyle name="_МОДЕЛЬ_1 (2)_PR.PROG.WARM.NOTCOMBI.2012.2.16_v1.4(04.04.11) " xfId="9"/>
    <cellStyle name="_МОДЕЛЬ_1 (2)_Книга2_PR.PROG.WARM.NOTCOMBI.2012.2.16_v1.4(04.04.11) " xfId="10"/>
    <cellStyle name="_пр 5 тариф RAB_PR.PROG.WARM.NOTCOMBI.2012.2.16_v1.4(04.04.11) " xfId="11"/>
    <cellStyle name="_пр 5 тариф RAB_Книга2_PR.PROG.WARM.NOTCOMBI.2012.2.16_v1.4(04.04.11) " xfId="12"/>
    <cellStyle name="_Расчет RAB_22072008_PR.PROG.WARM.NOTCOMBI.2012.2.16_v1.4(04.04.11) " xfId="13"/>
    <cellStyle name="_Расчет RAB_22072008_Книга2_PR.PROG.WARM.NOTCOMBI.2012.2.16_v1.4(04.04.11) " xfId="14"/>
    <cellStyle name="_Расчет RAB_Лен и МОЭСК_с 2010 года_14.04.2009_со сглаж_version 3.0_без ФСК_PR.PROG.WARM.NOTCOMBI.2012.2.16_v1.4(04.04.11) " xfId="15"/>
    <cellStyle name="_Расчет RAB_Лен и МОЭСК_с 2010 года_14.04.2009_со сглаж_version 3.0_без ФСК_Книга2_PR.PROG.WARM.NOTCOMBI.2012.2.16_v1.4(04.04.11) " xfId="16"/>
    <cellStyle name="Cells 2" xfId="17"/>
    <cellStyle name="Currency [0]" xfId="18"/>
    <cellStyle name="Currency2" xfId="19"/>
    <cellStyle name="Followed Hyperlink" xfId="20"/>
    <cellStyle name="Header 3" xfId="21"/>
    <cellStyle name="Hyperlink" xfId="22"/>
    <cellStyle name="normal" xfId="23"/>
    <cellStyle name="Normal1" xfId="24"/>
    <cellStyle name="Normal2" xfId="25"/>
    <cellStyle name="Percent1" xfId="26"/>
    <cellStyle name="Title 4" xfId="27"/>
    <cellStyle name="Ввод  2" xfId="28"/>
    <cellStyle name="Гиперссылка 2" xfId="29"/>
    <cellStyle name="Гиперссылка 2 2" xfId="30"/>
    <cellStyle name="Гиперссылка 4" xfId="31"/>
    <cellStyle name="Заголовок" xfId="32"/>
    <cellStyle name="ЗаголовокСтолбца" xfId="33"/>
    <cellStyle name="Значение" xfId="34"/>
    <cellStyle name="мой" xfId="35"/>
    <cellStyle name="Обычный" xfId="0" builtinId="0"/>
    <cellStyle name="Обычный 10" xfId="36"/>
    <cellStyle name="Обычный 12 2" xfId="37"/>
    <cellStyle name="Обычный 13" xfId="38"/>
    <cellStyle name="Обычный 2" xfId="39"/>
    <cellStyle name="Обычный 2 10 2" xfId="40"/>
    <cellStyle name="Обычный 2 2" xfId="41"/>
    <cellStyle name="Обычный 2_НВВ - сети долгосрочный (15.07) - передано на оформление 2" xfId="42"/>
    <cellStyle name="Обычный 3" xfId="43"/>
    <cellStyle name="Обычный 3 2" xfId="44"/>
    <cellStyle name="Обычный 3 3" xfId="45"/>
    <cellStyle name="Обычный 4" xfId="46"/>
    <cellStyle name="Обычный 5" xfId="1"/>
    <cellStyle name="Процентный 2" xfId="48"/>
    <cellStyle name="Процентный 3" xfId="49"/>
    <cellStyle name="Процентный 4" xfId="47"/>
    <cellStyle name="Стиль 1" xfId="50"/>
    <cellStyle name="Финансовый" xfId="58" builtinId="3"/>
    <cellStyle name="Финансовый 2" xfId="52"/>
    <cellStyle name="Финансовый 3" xfId="53"/>
    <cellStyle name="Финансовый 4" xfId="51"/>
    <cellStyle name="Формула" xfId="54"/>
    <cellStyle name="Формула 2" xfId="55"/>
    <cellStyle name="Формула_GRES.2007.5" xfId="56"/>
    <cellStyle name="ФормулаВБ" xfId="57"/>
  </cellStyles>
  <dxfs count="0"/>
  <tableStyles count="0" defaultTableStyle="TableStyleMedium9" defaultPivotStyle="PivotStyleLight16"/>
  <colors>
    <mruColors>
      <color rgb="FF7DFFB8"/>
      <color rgb="FF21FF85"/>
      <color rgb="FF00FA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tabSelected="1" topLeftCell="A46" workbookViewId="0">
      <selection activeCell="E52" sqref="E52:E73"/>
    </sheetView>
  </sheetViews>
  <sheetFormatPr defaultRowHeight="15"/>
  <cols>
    <col min="2" max="2" width="95.42578125" customWidth="1"/>
    <col min="3" max="3" width="17.7109375" customWidth="1"/>
    <col min="4" max="4" width="18.85546875" customWidth="1"/>
    <col min="5" max="5" width="16.140625" customWidth="1"/>
    <col min="6" max="7" width="16.42578125" customWidth="1"/>
    <col min="8" max="8" width="12.140625" customWidth="1"/>
    <col min="10" max="10" width="18.7109375" customWidth="1"/>
  </cols>
  <sheetData>
    <row r="1" spans="1:7" ht="22.5" customHeight="1">
      <c r="A1" s="191" t="s">
        <v>294</v>
      </c>
      <c r="B1" s="191"/>
      <c r="C1" s="191"/>
      <c r="D1" s="191"/>
      <c r="E1" s="191"/>
      <c r="F1" s="191"/>
      <c r="G1" s="180"/>
    </row>
    <row r="2" spans="1:7" ht="22.5" customHeight="1">
      <c r="A2" s="28"/>
      <c r="B2" s="28"/>
      <c r="C2" s="28"/>
      <c r="D2" s="28"/>
      <c r="E2" s="28"/>
      <c r="F2" s="28"/>
      <c r="G2" s="180"/>
    </row>
    <row r="3" spans="1:7" ht="17.25" customHeight="1">
      <c r="A3" s="62" t="s">
        <v>60</v>
      </c>
      <c r="B3" s="63"/>
      <c r="C3" s="63"/>
      <c r="D3" s="63"/>
      <c r="E3" s="63"/>
      <c r="F3" s="64"/>
      <c r="G3" s="180"/>
    </row>
    <row r="4" spans="1:7" ht="32.25" thickBot="1">
      <c r="A4" s="33" t="s">
        <v>61</v>
      </c>
      <c r="B4" s="29" t="s">
        <v>2</v>
      </c>
      <c r="C4" s="30" t="s">
        <v>0</v>
      </c>
      <c r="D4" s="31" t="s">
        <v>292</v>
      </c>
      <c r="E4" s="32" t="s">
        <v>293</v>
      </c>
      <c r="F4" s="32" t="s">
        <v>58</v>
      </c>
      <c r="G4" s="181"/>
    </row>
    <row r="5" spans="1:7" ht="16.5" thickBot="1">
      <c r="A5" s="39" t="s">
        <v>62</v>
      </c>
      <c r="B5" s="4" t="s">
        <v>3</v>
      </c>
      <c r="C5" s="5" t="s">
        <v>4</v>
      </c>
      <c r="D5" s="155">
        <f>D6+D7</f>
        <v>10198.33</v>
      </c>
      <c r="E5" s="208">
        <f>E6+E7</f>
        <v>9016.7000000000007</v>
      </c>
      <c r="F5" s="48">
        <f>E5/D5*100</f>
        <v>88.413495150676638</v>
      </c>
      <c r="G5" s="182"/>
    </row>
    <row r="6" spans="1:7" ht="16.5" thickBot="1">
      <c r="A6" s="39" t="s">
        <v>63</v>
      </c>
      <c r="B6" s="6" t="s">
        <v>5</v>
      </c>
      <c r="C6" s="7" t="s">
        <v>4</v>
      </c>
      <c r="D6" s="49">
        <v>1116.5999999999999</v>
      </c>
      <c r="E6" s="50">
        <v>1266.52</v>
      </c>
      <c r="F6" s="48">
        <f t="shared" ref="F6:F31" si="0">E6/D6*100</f>
        <v>113.42647322228194</v>
      </c>
      <c r="G6" s="182"/>
    </row>
    <row r="7" spans="1:7" ht="16.5" thickBot="1">
      <c r="A7" s="39" t="s">
        <v>64</v>
      </c>
      <c r="B7" s="6" t="s">
        <v>6</v>
      </c>
      <c r="C7" s="7" t="s">
        <v>4</v>
      </c>
      <c r="D7" s="49">
        <v>9081.73</v>
      </c>
      <c r="E7" s="50">
        <v>7750.18</v>
      </c>
      <c r="F7" s="48">
        <f t="shared" si="0"/>
        <v>85.338145925941433</v>
      </c>
      <c r="G7" s="182"/>
    </row>
    <row r="8" spans="1:7" ht="16.5" thickBot="1">
      <c r="A8" s="39" t="s">
        <v>65</v>
      </c>
      <c r="B8" s="8" t="s">
        <v>7</v>
      </c>
      <c r="C8" s="7" t="s">
        <v>4</v>
      </c>
      <c r="D8" s="155">
        <v>13984.9</v>
      </c>
      <c r="E8" s="97">
        <v>13791.66</v>
      </c>
      <c r="F8" s="48">
        <f t="shared" si="0"/>
        <v>98.618223941536939</v>
      </c>
      <c r="G8" s="182"/>
    </row>
    <row r="9" spans="1:7" ht="16.5" thickBot="1">
      <c r="A9" s="39" t="s">
        <v>66</v>
      </c>
      <c r="B9" s="8" t="s">
        <v>8</v>
      </c>
      <c r="C9" s="7" t="s">
        <v>4</v>
      </c>
      <c r="D9" s="155">
        <f>D11+D19+D21+D23+D24+D27</f>
        <v>10428.970000000001</v>
      </c>
      <c r="E9" s="97">
        <f>E11+E19+E21+E23+E24</f>
        <v>13362.074000000001</v>
      </c>
      <c r="F9" s="48">
        <f t="shared" si="0"/>
        <v>128.12457989619298</v>
      </c>
      <c r="G9" s="182"/>
    </row>
    <row r="10" spans="1:7" ht="16.5" thickBot="1">
      <c r="A10" s="39" t="s">
        <v>67</v>
      </c>
      <c r="B10" s="6" t="s">
        <v>9</v>
      </c>
      <c r="C10" s="7" t="s">
        <v>4</v>
      </c>
      <c r="D10" s="49">
        <v>0</v>
      </c>
      <c r="E10" s="50">
        <v>0</v>
      </c>
      <c r="F10" s="48"/>
      <c r="G10" s="182"/>
    </row>
    <row r="11" spans="1:7" ht="16.5" thickBot="1">
      <c r="A11" s="39" t="s">
        <v>68</v>
      </c>
      <c r="B11" s="6" t="s">
        <v>10</v>
      </c>
      <c r="C11" s="7" t="s">
        <v>4</v>
      </c>
      <c r="D11" s="49">
        <v>1125.17</v>
      </c>
      <c r="E11" s="50">
        <f>E12+E13+E14+E15+E16+E17</f>
        <v>962.15100000000007</v>
      </c>
      <c r="F11" s="48"/>
      <c r="G11" s="182"/>
    </row>
    <row r="12" spans="1:7" ht="16.5" thickBot="1">
      <c r="A12" s="39" t="s">
        <v>69</v>
      </c>
      <c r="B12" s="9" t="s">
        <v>11</v>
      </c>
      <c r="C12" s="10" t="s">
        <v>4</v>
      </c>
      <c r="D12" s="51">
        <v>0</v>
      </c>
      <c r="E12" s="52">
        <v>531.64099999999996</v>
      </c>
      <c r="F12" s="48"/>
      <c r="G12" s="182"/>
    </row>
    <row r="13" spans="1:7" ht="16.5" thickBot="1">
      <c r="A13" s="39" t="s">
        <v>70</v>
      </c>
      <c r="B13" s="9" t="s">
        <v>12</v>
      </c>
      <c r="C13" s="10" t="s">
        <v>4</v>
      </c>
      <c r="D13" s="53">
        <v>0</v>
      </c>
      <c r="E13" s="52">
        <v>0</v>
      </c>
      <c r="F13" s="48"/>
      <c r="G13" s="182"/>
    </row>
    <row r="14" spans="1:7" ht="16.5" thickBot="1">
      <c r="A14" s="39" t="s">
        <v>71</v>
      </c>
      <c r="B14" s="9" t="s">
        <v>13</v>
      </c>
      <c r="C14" s="10" t="s">
        <v>4</v>
      </c>
      <c r="D14" s="51">
        <v>0</v>
      </c>
      <c r="E14" s="52">
        <v>23.47</v>
      </c>
      <c r="F14" s="48"/>
      <c r="G14" s="182"/>
    </row>
    <row r="15" spans="1:7" ht="16.5" thickBot="1">
      <c r="A15" s="39" t="s">
        <v>72</v>
      </c>
      <c r="B15" s="9" t="s">
        <v>14</v>
      </c>
      <c r="C15" s="10" t="s">
        <v>4</v>
      </c>
      <c r="D15" s="51">
        <v>0</v>
      </c>
      <c r="E15" s="52">
        <v>18.86</v>
      </c>
      <c r="F15" s="48"/>
      <c r="G15" s="182"/>
    </row>
    <row r="16" spans="1:7" ht="16.5" thickBot="1">
      <c r="A16" s="39" t="s">
        <v>73</v>
      </c>
      <c r="B16" s="9" t="s">
        <v>15</v>
      </c>
      <c r="C16" s="10" t="s">
        <v>4</v>
      </c>
      <c r="D16" s="51">
        <v>0</v>
      </c>
      <c r="E16" s="52">
        <v>388.18</v>
      </c>
      <c r="F16" s="48"/>
      <c r="G16" s="182"/>
    </row>
    <row r="17" spans="1:10" ht="16.5" thickBot="1">
      <c r="A17" s="39" t="s">
        <v>74</v>
      </c>
      <c r="B17" s="9" t="s">
        <v>16</v>
      </c>
      <c r="C17" s="10" t="s">
        <v>17</v>
      </c>
      <c r="D17" s="51">
        <v>0</v>
      </c>
      <c r="E17" s="52">
        <v>0</v>
      </c>
      <c r="F17" s="48"/>
      <c r="G17" s="182"/>
    </row>
    <row r="18" spans="1:10" ht="16.5" thickBot="1">
      <c r="A18" s="39" t="s">
        <v>75</v>
      </c>
      <c r="B18" s="6" t="s">
        <v>18</v>
      </c>
      <c r="C18" s="7" t="s">
        <v>4</v>
      </c>
      <c r="D18" s="49">
        <v>0</v>
      </c>
      <c r="E18" s="50">
        <v>0</v>
      </c>
      <c r="F18" s="48"/>
      <c r="G18" s="182"/>
    </row>
    <row r="19" spans="1:10" ht="16.5" thickBot="1">
      <c r="A19" s="39" t="s">
        <v>76</v>
      </c>
      <c r="B19" s="6" t="s">
        <v>19</v>
      </c>
      <c r="C19" s="7" t="s">
        <v>4</v>
      </c>
      <c r="D19" s="49">
        <v>69.78</v>
      </c>
      <c r="E19" s="50">
        <v>55.29</v>
      </c>
      <c r="F19" s="48">
        <f t="shared" si="0"/>
        <v>79.2347377472055</v>
      </c>
      <c r="G19" s="182"/>
    </row>
    <row r="20" spans="1:10" ht="18.75" customHeight="1" thickBot="1">
      <c r="A20" s="39" t="s">
        <v>77</v>
      </c>
      <c r="B20" s="6" t="s">
        <v>20</v>
      </c>
      <c r="C20" s="7" t="s">
        <v>4</v>
      </c>
      <c r="D20" s="49">
        <v>0</v>
      </c>
      <c r="E20" s="50">
        <v>0</v>
      </c>
      <c r="F20" s="48"/>
      <c r="G20" s="182"/>
    </row>
    <row r="21" spans="1:10" ht="16.5" thickBot="1">
      <c r="A21" s="39" t="s">
        <v>78</v>
      </c>
      <c r="B21" s="6" t="s">
        <v>21</v>
      </c>
      <c r="C21" s="7" t="s">
        <v>4</v>
      </c>
      <c r="D21" s="49">
        <v>63.45</v>
      </c>
      <c r="E21" s="50">
        <v>0.54</v>
      </c>
      <c r="F21" s="48">
        <f t="shared" si="0"/>
        <v>0.85106382978723405</v>
      </c>
      <c r="G21" s="182"/>
    </row>
    <row r="22" spans="1:10" ht="16.5" thickBot="1">
      <c r="A22" s="39" t="s">
        <v>79</v>
      </c>
      <c r="B22" s="11" t="s">
        <v>22</v>
      </c>
      <c r="C22" s="7" t="s">
        <v>4</v>
      </c>
      <c r="D22" s="49">
        <v>0</v>
      </c>
      <c r="E22" s="50">
        <v>0</v>
      </c>
      <c r="F22" s="48"/>
      <c r="G22" s="182"/>
    </row>
    <row r="23" spans="1:10" ht="16.5" thickBot="1">
      <c r="A23" s="39" t="s">
        <v>80</v>
      </c>
      <c r="B23" s="12" t="s">
        <v>23</v>
      </c>
      <c r="C23" s="7" t="s">
        <v>4</v>
      </c>
      <c r="D23" s="49">
        <v>620.36</v>
      </c>
      <c r="E23" s="50">
        <v>813.74300000000005</v>
      </c>
      <c r="F23" s="48">
        <f t="shared" si="0"/>
        <v>131.17270617061061</v>
      </c>
      <c r="G23" s="182"/>
    </row>
    <row r="24" spans="1:10" ht="16.5" thickBot="1">
      <c r="A24" s="39" t="s">
        <v>81</v>
      </c>
      <c r="B24" s="6" t="s">
        <v>24</v>
      </c>
      <c r="C24" s="7" t="s">
        <v>4</v>
      </c>
      <c r="D24" s="49">
        <v>8077.8</v>
      </c>
      <c r="E24" s="50">
        <v>11530.35</v>
      </c>
      <c r="F24" s="48">
        <f t="shared" si="0"/>
        <v>142.74121666790464</v>
      </c>
      <c r="G24" s="182"/>
    </row>
    <row r="25" spans="1:10" ht="16.5" thickBot="1">
      <c r="A25" s="39" t="s">
        <v>82</v>
      </c>
      <c r="B25" s="13" t="s">
        <v>25</v>
      </c>
      <c r="C25" s="14" t="s">
        <v>17</v>
      </c>
      <c r="D25" s="54">
        <v>0</v>
      </c>
      <c r="E25" s="55">
        <v>0</v>
      </c>
      <c r="F25" s="48"/>
      <c r="G25" s="182"/>
    </row>
    <row r="26" spans="1:10" ht="16.5" thickBot="1">
      <c r="A26" s="39" t="s">
        <v>83</v>
      </c>
      <c r="B26" s="13" t="s">
        <v>26</v>
      </c>
      <c r="C26" s="15" t="s">
        <v>4</v>
      </c>
      <c r="D26" s="54">
        <v>0</v>
      </c>
      <c r="E26" s="55">
        <v>0</v>
      </c>
      <c r="F26" s="48"/>
      <c r="G26" s="182"/>
    </row>
    <row r="27" spans="1:10" ht="16.5" thickBot="1">
      <c r="A27" s="39" t="s">
        <v>84</v>
      </c>
      <c r="B27" s="6" t="s">
        <v>27</v>
      </c>
      <c r="C27" s="7" t="s">
        <v>4</v>
      </c>
      <c r="D27" s="49">
        <v>472.41</v>
      </c>
      <c r="E27" s="50">
        <v>0</v>
      </c>
      <c r="F27" s="48"/>
      <c r="G27" s="182"/>
    </row>
    <row r="28" spans="1:10" ht="16.5" thickBot="1">
      <c r="A28" s="39" t="s">
        <v>85</v>
      </c>
      <c r="B28" s="9" t="s">
        <v>28</v>
      </c>
      <c r="C28" s="7" t="s">
        <v>4</v>
      </c>
      <c r="D28" s="51">
        <v>472.41</v>
      </c>
      <c r="E28" s="52">
        <v>0</v>
      </c>
      <c r="F28" s="48"/>
      <c r="G28" s="182"/>
    </row>
    <row r="29" spans="1:10" ht="16.5" thickBot="1">
      <c r="A29" s="39" t="s">
        <v>86</v>
      </c>
      <c r="B29" s="9" t="s">
        <v>29</v>
      </c>
      <c r="C29" s="7" t="s">
        <v>4</v>
      </c>
      <c r="D29" s="56">
        <v>0</v>
      </c>
      <c r="E29" s="52">
        <v>0</v>
      </c>
      <c r="F29" s="48"/>
      <c r="G29" s="182"/>
    </row>
    <row r="30" spans="1:10" ht="16.5" thickBot="1">
      <c r="A30" s="39" t="s">
        <v>87</v>
      </c>
      <c r="B30" s="9" t="s">
        <v>30</v>
      </c>
      <c r="C30" s="7" t="s">
        <v>4</v>
      </c>
      <c r="D30" s="56">
        <v>0</v>
      </c>
      <c r="E30" s="57">
        <v>0</v>
      </c>
      <c r="F30" s="48"/>
      <c r="G30" s="182"/>
    </row>
    <row r="31" spans="1:10" ht="19.5" thickBot="1">
      <c r="A31" s="34" t="s">
        <v>88</v>
      </c>
      <c r="B31" s="16" t="s">
        <v>31</v>
      </c>
      <c r="C31" s="17" t="s">
        <v>4</v>
      </c>
      <c r="D31" s="156">
        <f>D5+D8+D9</f>
        <v>34612.199999999997</v>
      </c>
      <c r="E31" s="58">
        <f>E5+E8+E9</f>
        <v>36170.434000000001</v>
      </c>
      <c r="F31" s="48">
        <f t="shared" si="0"/>
        <v>104.50197907096343</v>
      </c>
      <c r="G31" s="182"/>
      <c r="J31" s="187"/>
    </row>
    <row r="32" spans="1:10" ht="18.75">
      <c r="A32" s="45"/>
      <c r="B32" s="46"/>
      <c r="C32" s="47"/>
      <c r="D32" s="61"/>
      <c r="E32" s="61"/>
      <c r="F32" s="61"/>
      <c r="G32" s="61"/>
    </row>
    <row r="33" spans="1:7" ht="18.75">
      <c r="A33" s="45"/>
      <c r="B33" s="46"/>
      <c r="C33" s="47"/>
      <c r="D33" s="61"/>
      <c r="E33" s="61"/>
      <c r="F33" s="61"/>
      <c r="G33" s="61"/>
    </row>
    <row r="34" spans="1:7" ht="18.75">
      <c r="A34" s="45"/>
      <c r="B34" s="46"/>
      <c r="C34" s="47"/>
      <c r="D34" s="61"/>
      <c r="E34" s="61"/>
      <c r="F34" s="61"/>
      <c r="G34" s="61"/>
    </row>
    <row r="35" spans="1:7" ht="18.75">
      <c r="A35" s="45"/>
      <c r="B35" s="46"/>
      <c r="C35" s="47"/>
      <c r="D35" s="61"/>
      <c r="E35" s="61"/>
      <c r="F35" s="61"/>
      <c r="G35" s="61"/>
    </row>
    <row r="36" spans="1:7" ht="18.75">
      <c r="A36" s="45"/>
      <c r="B36" s="46"/>
      <c r="C36" s="47"/>
      <c r="D36" s="61"/>
      <c r="E36" s="61"/>
      <c r="F36" s="61"/>
      <c r="G36" s="61"/>
    </row>
    <row r="37" spans="1:7" ht="18.75">
      <c r="A37" s="45"/>
      <c r="B37" s="46"/>
      <c r="C37" s="47"/>
      <c r="D37" s="61"/>
      <c r="E37" s="61"/>
      <c r="F37" s="61"/>
      <c r="G37" s="61"/>
    </row>
    <row r="38" spans="1:7" ht="18.75">
      <c r="A38" s="45"/>
      <c r="B38" s="46"/>
      <c r="C38" s="47"/>
      <c r="D38" s="61"/>
      <c r="E38" s="61"/>
      <c r="F38" s="61"/>
      <c r="G38" s="61"/>
    </row>
    <row r="39" spans="1:7" ht="18.75">
      <c r="A39" s="45"/>
      <c r="B39" s="46"/>
      <c r="C39" s="47"/>
      <c r="D39" s="61"/>
      <c r="E39" s="61"/>
      <c r="F39" s="61"/>
      <c r="G39" s="61"/>
    </row>
    <row r="40" spans="1:7" ht="18.75">
      <c r="A40" s="45"/>
      <c r="B40" s="46"/>
      <c r="C40" s="47"/>
      <c r="D40" s="61"/>
      <c r="E40" s="61"/>
      <c r="F40" s="61"/>
      <c r="G40" s="61"/>
    </row>
    <row r="41" spans="1:7" ht="18.75">
      <c r="A41" s="45"/>
      <c r="B41" s="46"/>
      <c r="C41" s="47"/>
      <c r="D41" s="61"/>
      <c r="E41" s="61"/>
      <c r="F41" s="61"/>
      <c r="G41" s="61"/>
    </row>
    <row r="42" spans="1:7" ht="18.75">
      <c r="A42" s="45"/>
      <c r="B42" s="46"/>
      <c r="C42" s="47"/>
      <c r="D42" s="61"/>
      <c r="E42" s="61"/>
      <c r="F42" s="61"/>
      <c r="G42" s="61"/>
    </row>
    <row r="43" spans="1:7" ht="18.75">
      <c r="A43" s="45"/>
      <c r="B43" s="46"/>
      <c r="C43" s="47"/>
      <c r="D43" s="61"/>
      <c r="E43" s="61"/>
      <c r="F43" s="61"/>
      <c r="G43" s="61"/>
    </row>
    <row r="44" spans="1:7" ht="18.75">
      <c r="A44" s="45"/>
      <c r="B44" s="46"/>
      <c r="C44" s="47"/>
      <c r="D44" s="61"/>
      <c r="E44" s="61"/>
      <c r="F44" s="61"/>
      <c r="G44" s="61"/>
    </row>
    <row r="45" spans="1:7" ht="18.75">
      <c r="A45" s="45"/>
      <c r="B45" s="46"/>
      <c r="C45" s="47"/>
      <c r="D45" s="61"/>
      <c r="E45" s="61"/>
      <c r="F45" s="61"/>
      <c r="G45" s="61"/>
    </row>
    <row r="46" spans="1:7" ht="19.5" thickBot="1">
      <c r="A46" s="45"/>
      <c r="B46" s="46"/>
      <c r="C46" s="47"/>
      <c r="D46" s="61"/>
      <c r="E46" s="61"/>
      <c r="F46" s="61"/>
      <c r="G46" s="61"/>
    </row>
    <row r="47" spans="1:7" ht="16.5" thickBot="1">
      <c r="A47" s="71" t="s">
        <v>89</v>
      </c>
      <c r="B47" s="72"/>
      <c r="C47" s="73"/>
      <c r="D47" s="35"/>
      <c r="E47" s="36"/>
      <c r="F47" s="37"/>
      <c r="G47" s="183"/>
    </row>
    <row r="48" spans="1:7" ht="32.25" thickBot="1">
      <c r="A48" s="74" t="s">
        <v>61</v>
      </c>
      <c r="B48" s="75" t="s">
        <v>2</v>
      </c>
      <c r="C48" s="75" t="s">
        <v>0</v>
      </c>
      <c r="D48" s="38" t="s">
        <v>292</v>
      </c>
      <c r="E48" s="38" t="s">
        <v>295</v>
      </c>
      <c r="F48" s="38" t="s">
        <v>58</v>
      </c>
      <c r="G48" s="181"/>
    </row>
    <row r="49" spans="1:7" ht="15.75">
      <c r="A49" s="76" t="s">
        <v>90</v>
      </c>
      <c r="B49" s="77" t="s">
        <v>22</v>
      </c>
      <c r="C49" s="78" t="s">
        <v>17</v>
      </c>
      <c r="D49" s="149" t="s">
        <v>1</v>
      </c>
      <c r="E49" s="79" t="s">
        <v>1</v>
      </c>
      <c r="F49" s="79" t="s">
        <v>1</v>
      </c>
      <c r="G49" s="184"/>
    </row>
    <row r="50" spans="1:7" ht="15.75">
      <c r="A50" s="76" t="s">
        <v>91</v>
      </c>
      <c r="B50" s="80" t="s">
        <v>32</v>
      </c>
      <c r="C50" s="81" t="s">
        <v>17</v>
      </c>
      <c r="D50" s="150" t="s">
        <v>1</v>
      </c>
      <c r="E50" s="82" t="s">
        <v>1</v>
      </c>
      <c r="F50" s="82" t="s">
        <v>1</v>
      </c>
      <c r="G50" s="184"/>
    </row>
    <row r="51" spans="1:7" ht="15.75">
      <c r="A51" s="76" t="s">
        <v>92</v>
      </c>
      <c r="B51" s="2" t="s">
        <v>33</v>
      </c>
      <c r="C51" s="83" t="s">
        <v>4</v>
      </c>
      <c r="D51" s="151">
        <v>0</v>
      </c>
      <c r="E51" s="26">
        <v>0</v>
      </c>
      <c r="F51" s="26"/>
      <c r="G51" s="185"/>
    </row>
    <row r="52" spans="1:7" ht="15.75">
      <c r="A52" s="76" t="s">
        <v>93</v>
      </c>
      <c r="B52" s="21" t="s">
        <v>34</v>
      </c>
      <c r="C52" s="83" t="s">
        <v>4</v>
      </c>
      <c r="D52" s="152">
        <v>0</v>
      </c>
      <c r="E52" s="27">
        <f>E53</f>
        <v>188.21</v>
      </c>
      <c r="F52" s="27"/>
      <c r="G52" s="186"/>
    </row>
    <row r="53" spans="1:7" ht="15.75">
      <c r="A53" s="76" t="s">
        <v>150</v>
      </c>
      <c r="B53" s="6" t="s">
        <v>35</v>
      </c>
      <c r="C53" s="83" t="s">
        <v>4</v>
      </c>
      <c r="D53" s="152">
        <v>0</v>
      </c>
      <c r="E53" s="50">
        <f>E55</f>
        <v>188.21</v>
      </c>
      <c r="F53" s="27"/>
      <c r="G53" s="186"/>
    </row>
    <row r="54" spans="1:7" ht="15.75">
      <c r="A54" s="76" t="s">
        <v>151</v>
      </c>
      <c r="B54" s="9" t="s">
        <v>36</v>
      </c>
      <c r="C54" s="83" t="s">
        <v>4</v>
      </c>
      <c r="D54" s="56">
        <v>0</v>
      </c>
      <c r="E54" s="26">
        <v>0</v>
      </c>
      <c r="F54" s="27"/>
      <c r="G54" s="186"/>
    </row>
    <row r="55" spans="1:7" ht="15.75">
      <c r="A55" s="76" t="s">
        <v>152</v>
      </c>
      <c r="B55" s="9" t="s">
        <v>37</v>
      </c>
      <c r="C55" s="83" t="s">
        <v>4</v>
      </c>
      <c r="D55" s="56">
        <v>0</v>
      </c>
      <c r="E55" s="26">
        <v>188.21</v>
      </c>
      <c r="F55" s="27"/>
      <c r="G55" s="186"/>
    </row>
    <row r="56" spans="1:7" ht="15.75">
      <c r="A56" s="76" t="s">
        <v>153</v>
      </c>
      <c r="B56" s="6" t="s">
        <v>38</v>
      </c>
      <c r="C56" s="83" t="s">
        <v>4</v>
      </c>
      <c r="D56" s="152"/>
      <c r="E56" s="50">
        <v>0</v>
      </c>
      <c r="F56" s="27"/>
      <c r="G56" s="186"/>
    </row>
    <row r="57" spans="1:7" ht="15.75">
      <c r="A57" s="76" t="s">
        <v>154</v>
      </c>
      <c r="B57" s="9" t="s">
        <v>39</v>
      </c>
      <c r="C57" s="83" t="s">
        <v>4</v>
      </c>
      <c r="D57" s="56">
        <v>0</v>
      </c>
      <c r="E57" s="26"/>
      <c r="F57" s="27"/>
      <c r="G57" s="186"/>
    </row>
    <row r="58" spans="1:7" ht="15.75">
      <c r="A58" s="76" t="s">
        <v>155</v>
      </c>
      <c r="B58" s="9" t="s">
        <v>40</v>
      </c>
      <c r="C58" s="83" t="s">
        <v>4</v>
      </c>
      <c r="D58" s="56">
        <v>0</v>
      </c>
      <c r="E58" s="26"/>
      <c r="F58" s="27"/>
      <c r="G58" s="186"/>
    </row>
    <row r="59" spans="1:7" ht="15.75">
      <c r="A59" s="76" t="s">
        <v>94</v>
      </c>
      <c r="B59" s="21" t="s">
        <v>41</v>
      </c>
      <c r="C59" s="83" t="s">
        <v>4</v>
      </c>
      <c r="D59" s="151">
        <v>736.149</v>
      </c>
      <c r="E59" s="27">
        <f>E60+E62</f>
        <v>757.98</v>
      </c>
      <c r="F59" s="27">
        <f t="shared" ref="F59:F84" si="1">E59/D59*100</f>
        <v>102.96556811189039</v>
      </c>
      <c r="G59" s="186"/>
    </row>
    <row r="60" spans="1:7" ht="15.75">
      <c r="A60" s="76" t="s">
        <v>156</v>
      </c>
      <c r="B60" s="18" t="s">
        <v>42</v>
      </c>
      <c r="C60" s="83" t="s">
        <v>4</v>
      </c>
      <c r="D60" s="152">
        <v>736.149</v>
      </c>
      <c r="E60" s="26">
        <v>754.08</v>
      </c>
      <c r="F60" s="27">
        <f t="shared" si="1"/>
        <v>102.43578406002047</v>
      </c>
      <c r="G60" s="186"/>
    </row>
    <row r="61" spans="1:7" ht="15.75">
      <c r="A61" s="76" t="s">
        <v>157</v>
      </c>
      <c r="B61" s="84" t="s">
        <v>43</v>
      </c>
      <c r="C61" s="83" t="s">
        <v>4</v>
      </c>
      <c r="D61" s="152"/>
      <c r="E61" s="26"/>
      <c r="F61" s="27"/>
      <c r="G61" s="186"/>
    </row>
    <row r="62" spans="1:7" ht="15.75">
      <c r="A62" s="76" t="s">
        <v>158</v>
      </c>
      <c r="B62" s="84" t="s">
        <v>44</v>
      </c>
      <c r="C62" s="83" t="s">
        <v>4</v>
      </c>
      <c r="D62" s="152"/>
      <c r="E62" s="26">
        <v>3.9</v>
      </c>
      <c r="F62" s="27"/>
      <c r="G62" s="186"/>
    </row>
    <row r="63" spans="1:7" ht="15.75">
      <c r="A63" s="76" t="s">
        <v>159</v>
      </c>
      <c r="B63" s="19" t="s">
        <v>45</v>
      </c>
      <c r="C63" s="83" t="s">
        <v>4</v>
      </c>
      <c r="D63" s="152"/>
      <c r="E63" s="26"/>
      <c r="F63" s="27"/>
      <c r="G63" s="186"/>
    </row>
    <row r="64" spans="1:7" ht="15.75">
      <c r="A64" s="76" t="s">
        <v>95</v>
      </c>
      <c r="B64" s="20" t="s">
        <v>46</v>
      </c>
      <c r="C64" s="83" t="s">
        <v>4</v>
      </c>
      <c r="D64" s="152">
        <v>4223.4520000000002</v>
      </c>
      <c r="E64" s="26">
        <v>3973.14</v>
      </c>
      <c r="F64" s="27">
        <f t="shared" si="1"/>
        <v>94.073284128717447</v>
      </c>
      <c r="G64" s="186"/>
    </row>
    <row r="65" spans="1:10" ht="15.75">
      <c r="A65" s="76" t="s">
        <v>96</v>
      </c>
      <c r="B65" s="85" t="s">
        <v>47</v>
      </c>
      <c r="C65" s="83" t="s">
        <v>4</v>
      </c>
      <c r="D65" s="151">
        <v>0</v>
      </c>
      <c r="E65" s="26"/>
      <c r="F65" s="27"/>
      <c r="G65" s="186"/>
    </row>
    <row r="66" spans="1:10" ht="15.75">
      <c r="A66" s="76" t="s">
        <v>97</v>
      </c>
      <c r="B66" s="21" t="s">
        <v>48</v>
      </c>
      <c r="C66" s="83" t="s">
        <v>4</v>
      </c>
      <c r="D66" s="151">
        <v>0</v>
      </c>
      <c r="E66" s="26"/>
      <c r="F66" s="27"/>
      <c r="G66" s="186"/>
    </row>
    <row r="67" spans="1:10" ht="15.75">
      <c r="A67" s="76" t="s">
        <v>160</v>
      </c>
      <c r="B67" s="86" t="s">
        <v>49</v>
      </c>
      <c r="C67" s="83" t="s">
        <v>4</v>
      </c>
      <c r="D67" s="151" t="s">
        <v>1</v>
      </c>
      <c r="E67" s="27" t="s">
        <v>1</v>
      </c>
      <c r="F67" s="27"/>
      <c r="G67" s="186"/>
    </row>
    <row r="68" spans="1:10" ht="15.75">
      <c r="A68" s="76" t="s">
        <v>98</v>
      </c>
      <c r="B68" s="87" t="s">
        <v>50</v>
      </c>
      <c r="C68" s="83" t="s">
        <v>4</v>
      </c>
      <c r="D68" s="151">
        <v>0</v>
      </c>
      <c r="E68" s="26">
        <f>E69</f>
        <v>4245.3</v>
      </c>
      <c r="F68" s="27"/>
      <c r="G68" s="186"/>
    </row>
    <row r="69" spans="1:10" ht="30">
      <c r="A69" s="76" t="s">
        <v>161</v>
      </c>
      <c r="B69" s="86" t="s">
        <v>51</v>
      </c>
      <c r="C69" s="83" t="s">
        <v>4</v>
      </c>
      <c r="D69" s="56">
        <v>0</v>
      </c>
      <c r="E69" s="26">
        <v>4245.3</v>
      </c>
      <c r="F69" s="27"/>
      <c r="G69" s="186"/>
      <c r="J69" s="187"/>
    </row>
    <row r="70" spans="1:10" ht="31.5">
      <c r="A70" s="76" t="s">
        <v>99</v>
      </c>
      <c r="B70" s="21" t="s">
        <v>52</v>
      </c>
      <c r="C70" s="83" t="s">
        <v>4</v>
      </c>
      <c r="D70" s="152"/>
      <c r="E70" s="26"/>
      <c r="F70" s="27"/>
      <c r="G70" s="186"/>
    </row>
    <row r="71" spans="1:10" ht="15.75">
      <c r="A71" s="76" t="s">
        <v>162</v>
      </c>
      <c r="B71" s="88" t="s">
        <v>53</v>
      </c>
      <c r="C71" s="83" t="s">
        <v>4</v>
      </c>
      <c r="D71" s="151">
        <v>2293.895</v>
      </c>
      <c r="E71" s="209">
        <v>2567.2600000000002</v>
      </c>
      <c r="F71" s="27">
        <f t="shared" si="1"/>
        <v>111.91706682302373</v>
      </c>
      <c r="G71" s="186"/>
      <c r="J71" s="188"/>
    </row>
    <row r="72" spans="1:10" ht="18.75">
      <c r="A72" s="89" t="s">
        <v>163</v>
      </c>
      <c r="B72" s="90" t="s">
        <v>54</v>
      </c>
      <c r="C72" s="91" t="s">
        <v>4</v>
      </c>
      <c r="D72" s="153">
        <f>D52+D59+D64+D71</f>
        <v>7253.496000000001</v>
      </c>
      <c r="E72" s="68">
        <f>E52+E59+E64+E71+E68</f>
        <v>11731.89</v>
      </c>
      <c r="F72" s="27">
        <f t="shared" si="1"/>
        <v>161.74117970148461</v>
      </c>
      <c r="G72" s="186"/>
      <c r="J72" s="187"/>
    </row>
    <row r="73" spans="1:10" ht="18.75">
      <c r="A73" s="89" t="s">
        <v>100</v>
      </c>
      <c r="B73" s="90" t="s">
        <v>137</v>
      </c>
      <c r="C73" s="91" t="s">
        <v>17</v>
      </c>
      <c r="D73" s="153">
        <f>D72+D31</f>
        <v>41865.695999999996</v>
      </c>
      <c r="E73" s="68">
        <f>E31+E72</f>
        <v>47902.324000000001</v>
      </c>
      <c r="F73" s="27">
        <f t="shared" si="1"/>
        <v>114.41903175334767</v>
      </c>
      <c r="G73" s="186"/>
      <c r="J73" s="172"/>
    </row>
    <row r="74" spans="1:10" ht="18.75">
      <c r="A74" s="89" t="s">
        <v>101</v>
      </c>
      <c r="B74" s="90" t="s">
        <v>105</v>
      </c>
      <c r="C74" s="91"/>
      <c r="D74" s="153">
        <v>655.62</v>
      </c>
      <c r="E74" s="92"/>
      <c r="F74" s="27"/>
      <c r="G74" s="186"/>
      <c r="J74" s="172"/>
    </row>
    <row r="75" spans="1:10" ht="47.25">
      <c r="A75" s="76" t="s">
        <v>106</v>
      </c>
      <c r="B75" s="21" t="s">
        <v>55</v>
      </c>
      <c r="C75" s="83" t="s">
        <v>4</v>
      </c>
      <c r="D75" s="152"/>
      <c r="E75" s="26"/>
      <c r="F75" s="27"/>
      <c r="G75" s="186"/>
    </row>
    <row r="76" spans="1:10" ht="31.5">
      <c r="A76" s="76" t="s">
        <v>138</v>
      </c>
      <c r="B76" s="21" t="s">
        <v>145</v>
      </c>
      <c r="C76" s="83"/>
      <c r="D76" s="99"/>
      <c r="E76" s="26"/>
      <c r="F76" s="27"/>
      <c r="G76" s="186"/>
    </row>
    <row r="77" spans="1:10" ht="15.75">
      <c r="A77" s="76" t="s">
        <v>139</v>
      </c>
      <c r="B77" s="21" t="s">
        <v>146</v>
      </c>
      <c r="C77" s="83"/>
      <c r="D77" s="99"/>
      <c r="E77" s="26"/>
      <c r="F77" s="27"/>
      <c r="G77" s="186"/>
    </row>
    <row r="78" spans="1:10" ht="31.5">
      <c r="A78" s="76" t="s">
        <v>140</v>
      </c>
      <c r="B78" s="21" t="s">
        <v>147</v>
      </c>
      <c r="C78" s="83"/>
      <c r="D78" s="99"/>
      <c r="E78" s="26"/>
      <c r="F78" s="27"/>
      <c r="G78" s="186"/>
      <c r="J78" s="102"/>
    </row>
    <row r="79" spans="1:10" ht="15.75">
      <c r="A79" s="76" t="s">
        <v>141</v>
      </c>
      <c r="B79" s="21" t="s">
        <v>148</v>
      </c>
      <c r="C79" s="83"/>
      <c r="D79" s="99"/>
      <c r="E79" s="26"/>
      <c r="F79" s="27"/>
      <c r="G79" s="186"/>
    </row>
    <row r="80" spans="1:10" ht="15.75">
      <c r="A80" s="76" t="s">
        <v>107</v>
      </c>
      <c r="B80" s="21" t="s">
        <v>149</v>
      </c>
      <c r="C80" s="83"/>
      <c r="D80" s="99"/>
      <c r="E80" s="26"/>
      <c r="F80" s="27"/>
      <c r="G80" s="186"/>
    </row>
    <row r="81" spans="1:7" ht="16.5" thickBot="1">
      <c r="A81" s="98" t="s">
        <v>102</v>
      </c>
      <c r="B81" s="21" t="s">
        <v>143</v>
      </c>
      <c r="C81" s="93" t="s">
        <v>17</v>
      </c>
      <c r="D81" s="100"/>
      <c r="E81" s="94"/>
      <c r="F81" s="27"/>
      <c r="G81" s="186"/>
    </row>
    <row r="82" spans="1:7" ht="18.75">
      <c r="A82" s="95" t="s">
        <v>104</v>
      </c>
      <c r="B82" s="43" t="s">
        <v>144</v>
      </c>
      <c r="C82" s="40" t="s">
        <v>17</v>
      </c>
      <c r="D82" s="154">
        <f>D73+D74</f>
        <v>42521.315999999999</v>
      </c>
      <c r="E82" s="59">
        <f>E31+E72</f>
        <v>47902.324000000001</v>
      </c>
      <c r="F82" s="27">
        <f t="shared" si="1"/>
        <v>112.65484821777389</v>
      </c>
      <c r="G82" s="186"/>
    </row>
    <row r="83" spans="1:7" ht="18.75">
      <c r="A83" s="96" t="s">
        <v>108</v>
      </c>
      <c r="B83" s="42" t="s">
        <v>103</v>
      </c>
      <c r="C83" s="41" t="s">
        <v>17</v>
      </c>
      <c r="D83" s="60">
        <v>749.48</v>
      </c>
      <c r="E83" s="179">
        <v>1396.16</v>
      </c>
      <c r="F83" s="27"/>
      <c r="G83" s="186"/>
    </row>
    <row r="84" spans="1:7" ht="37.5">
      <c r="A84" s="96" t="s">
        <v>142</v>
      </c>
      <c r="B84" s="44" t="s">
        <v>136</v>
      </c>
      <c r="C84" s="41" t="s">
        <v>17</v>
      </c>
      <c r="D84" s="60">
        <v>43270.79</v>
      </c>
      <c r="E84" s="60">
        <f>E82+E83</f>
        <v>49298.484000000004</v>
      </c>
      <c r="F84" s="27">
        <f t="shared" si="1"/>
        <v>113.93016859641342</v>
      </c>
      <c r="G84" s="186"/>
    </row>
    <row r="85" spans="1:7" ht="16.5" customHeight="1">
      <c r="B85" s="189" t="s">
        <v>56</v>
      </c>
      <c r="C85" s="190"/>
      <c r="D85" s="22"/>
      <c r="E85" s="23"/>
      <c r="F85" s="24" t="s">
        <v>164</v>
      </c>
      <c r="G85" s="24"/>
    </row>
    <row r="86" spans="1:7" ht="14.25" customHeight="1">
      <c r="B86" s="25"/>
      <c r="C86" s="25"/>
      <c r="D86" s="22"/>
      <c r="E86" s="23"/>
      <c r="F86" s="24"/>
      <c r="G86" s="24"/>
    </row>
    <row r="87" spans="1:7" ht="18.75">
      <c r="B87" s="189" t="s">
        <v>57</v>
      </c>
      <c r="C87" s="190"/>
      <c r="D87" s="22"/>
      <c r="E87" s="23"/>
      <c r="F87" s="24" t="s">
        <v>59</v>
      </c>
      <c r="G87" s="24"/>
    </row>
    <row r="88" spans="1:7">
      <c r="B88" s="3"/>
      <c r="C88" s="3"/>
      <c r="D88" s="3"/>
      <c r="E88" s="1"/>
      <c r="F88" s="1"/>
      <c r="G88" s="1"/>
    </row>
  </sheetData>
  <mergeCells count="3">
    <mergeCell ref="B87:C87"/>
    <mergeCell ref="B85:C85"/>
    <mergeCell ref="A1:F1"/>
  </mergeCells>
  <pageMargins left="0.51181102362204722" right="0.51181102362204722" top="0.55118110236220474" bottom="0.51181102362204722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C4" sqref="C4:D4"/>
    </sheetView>
  </sheetViews>
  <sheetFormatPr defaultRowHeight="15"/>
  <cols>
    <col min="1" max="1" width="9.7109375" customWidth="1"/>
    <col min="2" max="2" width="49.7109375" customWidth="1"/>
    <col min="3" max="3" width="22.42578125" customWidth="1"/>
    <col min="4" max="4" width="21.5703125" customWidth="1"/>
    <col min="5" max="5" width="51.7109375" customWidth="1"/>
    <col min="6" max="6" width="18.5703125" customWidth="1"/>
    <col min="7" max="7" width="16.140625" customWidth="1"/>
    <col min="10" max="10" width="15.7109375" bestFit="1" customWidth="1"/>
    <col min="11" max="11" width="14.7109375" bestFit="1" customWidth="1"/>
    <col min="12" max="12" width="16.85546875" customWidth="1"/>
    <col min="14" max="14" width="16" customWidth="1"/>
    <col min="258" max="258" width="4.140625" customWidth="1"/>
    <col min="259" max="259" width="47.140625" customWidth="1"/>
    <col min="260" max="260" width="19.5703125" customWidth="1"/>
    <col min="261" max="261" width="17" customWidth="1"/>
    <col min="268" max="268" width="16.85546875" customWidth="1"/>
    <col min="270" max="270" width="16" customWidth="1"/>
    <col min="514" max="514" width="4.140625" customWidth="1"/>
    <col min="515" max="515" width="47.140625" customWidth="1"/>
    <col min="516" max="516" width="19.5703125" customWidth="1"/>
    <col min="517" max="517" width="17" customWidth="1"/>
    <col min="524" max="524" width="16.85546875" customWidth="1"/>
    <col min="526" max="526" width="16" customWidth="1"/>
    <col min="770" max="770" width="4.140625" customWidth="1"/>
    <col min="771" max="771" width="47.140625" customWidth="1"/>
    <col min="772" max="772" width="19.5703125" customWidth="1"/>
    <col min="773" max="773" width="17" customWidth="1"/>
    <col min="780" max="780" width="16.85546875" customWidth="1"/>
    <col min="782" max="782" width="16" customWidth="1"/>
    <col min="1026" max="1026" width="4.140625" customWidth="1"/>
    <col min="1027" max="1027" width="47.140625" customWidth="1"/>
    <col min="1028" max="1028" width="19.5703125" customWidth="1"/>
    <col min="1029" max="1029" width="17" customWidth="1"/>
    <col min="1036" max="1036" width="16.85546875" customWidth="1"/>
    <col min="1038" max="1038" width="16" customWidth="1"/>
    <col min="1282" max="1282" width="4.140625" customWidth="1"/>
    <col min="1283" max="1283" width="47.140625" customWidth="1"/>
    <col min="1284" max="1284" width="19.5703125" customWidth="1"/>
    <col min="1285" max="1285" width="17" customWidth="1"/>
    <col min="1292" max="1292" width="16.85546875" customWidth="1"/>
    <col min="1294" max="1294" width="16" customWidth="1"/>
    <col min="1538" max="1538" width="4.140625" customWidth="1"/>
    <col min="1539" max="1539" width="47.140625" customWidth="1"/>
    <col min="1540" max="1540" width="19.5703125" customWidth="1"/>
    <col min="1541" max="1541" width="17" customWidth="1"/>
    <col min="1548" max="1548" width="16.85546875" customWidth="1"/>
    <col min="1550" max="1550" width="16" customWidth="1"/>
    <col min="1794" max="1794" width="4.140625" customWidth="1"/>
    <col min="1795" max="1795" width="47.140625" customWidth="1"/>
    <col min="1796" max="1796" width="19.5703125" customWidth="1"/>
    <col min="1797" max="1797" width="17" customWidth="1"/>
    <col min="1804" max="1804" width="16.85546875" customWidth="1"/>
    <col min="1806" max="1806" width="16" customWidth="1"/>
    <col min="2050" max="2050" width="4.140625" customWidth="1"/>
    <col min="2051" max="2051" width="47.140625" customWidth="1"/>
    <col min="2052" max="2052" width="19.5703125" customWidth="1"/>
    <col min="2053" max="2053" width="17" customWidth="1"/>
    <col min="2060" max="2060" width="16.85546875" customWidth="1"/>
    <col min="2062" max="2062" width="16" customWidth="1"/>
    <col min="2306" max="2306" width="4.140625" customWidth="1"/>
    <col min="2307" max="2307" width="47.140625" customWidth="1"/>
    <col min="2308" max="2308" width="19.5703125" customWidth="1"/>
    <col min="2309" max="2309" width="17" customWidth="1"/>
    <col min="2316" max="2316" width="16.85546875" customWidth="1"/>
    <col min="2318" max="2318" width="16" customWidth="1"/>
    <col min="2562" max="2562" width="4.140625" customWidth="1"/>
    <col min="2563" max="2563" width="47.140625" customWidth="1"/>
    <col min="2564" max="2564" width="19.5703125" customWidth="1"/>
    <col min="2565" max="2565" width="17" customWidth="1"/>
    <col min="2572" max="2572" width="16.85546875" customWidth="1"/>
    <col min="2574" max="2574" width="16" customWidth="1"/>
    <col min="2818" max="2818" width="4.140625" customWidth="1"/>
    <col min="2819" max="2819" width="47.140625" customWidth="1"/>
    <col min="2820" max="2820" width="19.5703125" customWidth="1"/>
    <col min="2821" max="2821" width="17" customWidth="1"/>
    <col min="2828" max="2828" width="16.85546875" customWidth="1"/>
    <col min="2830" max="2830" width="16" customWidth="1"/>
    <col min="3074" max="3074" width="4.140625" customWidth="1"/>
    <col min="3075" max="3075" width="47.140625" customWidth="1"/>
    <col min="3076" max="3076" width="19.5703125" customWidth="1"/>
    <col min="3077" max="3077" width="17" customWidth="1"/>
    <col min="3084" max="3084" width="16.85546875" customWidth="1"/>
    <col min="3086" max="3086" width="16" customWidth="1"/>
    <col min="3330" max="3330" width="4.140625" customWidth="1"/>
    <col min="3331" max="3331" width="47.140625" customWidth="1"/>
    <col min="3332" max="3332" width="19.5703125" customWidth="1"/>
    <col min="3333" max="3333" width="17" customWidth="1"/>
    <col min="3340" max="3340" width="16.85546875" customWidth="1"/>
    <col min="3342" max="3342" width="16" customWidth="1"/>
    <col min="3586" max="3586" width="4.140625" customWidth="1"/>
    <col min="3587" max="3587" width="47.140625" customWidth="1"/>
    <col min="3588" max="3588" width="19.5703125" customWidth="1"/>
    <col min="3589" max="3589" width="17" customWidth="1"/>
    <col min="3596" max="3596" width="16.85546875" customWidth="1"/>
    <col min="3598" max="3598" width="16" customWidth="1"/>
    <col min="3842" max="3842" width="4.140625" customWidth="1"/>
    <col min="3843" max="3843" width="47.140625" customWidth="1"/>
    <col min="3844" max="3844" width="19.5703125" customWidth="1"/>
    <col min="3845" max="3845" width="17" customWidth="1"/>
    <col min="3852" max="3852" width="16.85546875" customWidth="1"/>
    <col min="3854" max="3854" width="16" customWidth="1"/>
    <col min="4098" max="4098" width="4.140625" customWidth="1"/>
    <col min="4099" max="4099" width="47.140625" customWidth="1"/>
    <col min="4100" max="4100" width="19.5703125" customWidth="1"/>
    <col min="4101" max="4101" width="17" customWidth="1"/>
    <col min="4108" max="4108" width="16.85546875" customWidth="1"/>
    <col min="4110" max="4110" width="16" customWidth="1"/>
    <col min="4354" max="4354" width="4.140625" customWidth="1"/>
    <col min="4355" max="4355" width="47.140625" customWidth="1"/>
    <col min="4356" max="4356" width="19.5703125" customWidth="1"/>
    <col min="4357" max="4357" width="17" customWidth="1"/>
    <col min="4364" max="4364" width="16.85546875" customWidth="1"/>
    <col min="4366" max="4366" width="16" customWidth="1"/>
    <col min="4610" max="4610" width="4.140625" customWidth="1"/>
    <col min="4611" max="4611" width="47.140625" customWidth="1"/>
    <col min="4612" max="4612" width="19.5703125" customWidth="1"/>
    <col min="4613" max="4613" width="17" customWidth="1"/>
    <col min="4620" max="4620" width="16.85546875" customWidth="1"/>
    <col min="4622" max="4622" width="16" customWidth="1"/>
    <col min="4866" max="4866" width="4.140625" customWidth="1"/>
    <col min="4867" max="4867" width="47.140625" customWidth="1"/>
    <col min="4868" max="4868" width="19.5703125" customWidth="1"/>
    <col min="4869" max="4869" width="17" customWidth="1"/>
    <col min="4876" max="4876" width="16.85546875" customWidth="1"/>
    <col min="4878" max="4878" width="16" customWidth="1"/>
    <col min="5122" max="5122" width="4.140625" customWidth="1"/>
    <col min="5123" max="5123" width="47.140625" customWidth="1"/>
    <col min="5124" max="5124" width="19.5703125" customWidth="1"/>
    <col min="5125" max="5125" width="17" customWidth="1"/>
    <col min="5132" max="5132" width="16.85546875" customWidth="1"/>
    <col min="5134" max="5134" width="16" customWidth="1"/>
    <col min="5378" max="5378" width="4.140625" customWidth="1"/>
    <col min="5379" max="5379" width="47.140625" customWidth="1"/>
    <col min="5380" max="5380" width="19.5703125" customWidth="1"/>
    <col min="5381" max="5381" width="17" customWidth="1"/>
    <col min="5388" max="5388" width="16.85546875" customWidth="1"/>
    <col min="5390" max="5390" width="16" customWidth="1"/>
    <col min="5634" max="5634" width="4.140625" customWidth="1"/>
    <col min="5635" max="5635" width="47.140625" customWidth="1"/>
    <col min="5636" max="5636" width="19.5703125" customWidth="1"/>
    <col min="5637" max="5637" width="17" customWidth="1"/>
    <col min="5644" max="5644" width="16.85546875" customWidth="1"/>
    <col min="5646" max="5646" width="16" customWidth="1"/>
    <col min="5890" max="5890" width="4.140625" customWidth="1"/>
    <col min="5891" max="5891" width="47.140625" customWidth="1"/>
    <col min="5892" max="5892" width="19.5703125" customWidth="1"/>
    <col min="5893" max="5893" width="17" customWidth="1"/>
    <col min="5900" max="5900" width="16.85546875" customWidth="1"/>
    <col min="5902" max="5902" width="16" customWidth="1"/>
    <col min="6146" max="6146" width="4.140625" customWidth="1"/>
    <col min="6147" max="6147" width="47.140625" customWidth="1"/>
    <col min="6148" max="6148" width="19.5703125" customWidth="1"/>
    <col min="6149" max="6149" width="17" customWidth="1"/>
    <col min="6156" max="6156" width="16.85546875" customWidth="1"/>
    <col min="6158" max="6158" width="16" customWidth="1"/>
    <col min="6402" max="6402" width="4.140625" customWidth="1"/>
    <col min="6403" max="6403" width="47.140625" customWidth="1"/>
    <col min="6404" max="6404" width="19.5703125" customWidth="1"/>
    <col min="6405" max="6405" width="17" customWidth="1"/>
    <col min="6412" max="6412" width="16.85546875" customWidth="1"/>
    <col min="6414" max="6414" width="16" customWidth="1"/>
    <col min="6658" max="6658" width="4.140625" customWidth="1"/>
    <col min="6659" max="6659" width="47.140625" customWidth="1"/>
    <col min="6660" max="6660" width="19.5703125" customWidth="1"/>
    <col min="6661" max="6661" width="17" customWidth="1"/>
    <col min="6668" max="6668" width="16.85546875" customWidth="1"/>
    <col min="6670" max="6670" width="16" customWidth="1"/>
    <col min="6914" max="6914" width="4.140625" customWidth="1"/>
    <col min="6915" max="6915" width="47.140625" customWidth="1"/>
    <col min="6916" max="6916" width="19.5703125" customWidth="1"/>
    <col min="6917" max="6917" width="17" customWidth="1"/>
    <col min="6924" max="6924" width="16.85546875" customWidth="1"/>
    <col min="6926" max="6926" width="16" customWidth="1"/>
    <col min="7170" max="7170" width="4.140625" customWidth="1"/>
    <col min="7171" max="7171" width="47.140625" customWidth="1"/>
    <col min="7172" max="7172" width="19.5703125" customWidth="1"/>
    <col min="7173" max="7173" width="17" customWidth="1"/>
    <col min="7180" max="7180" width="16.85546875" customWidth="1"/>
    <col min="7182" max="7182" width="16" customWidth="1"/>
    <col min="7426" max="7426" width="4.140625" customWidth="1"/>
    <col min="7427" max="7427" width="47.140625" customWidth="1"/>
    <col min="7428" max="7428" width="19.5703125" customWidth="1"/>
    <col min="7429" max="7429" width="17" customWidth="1"/>
    <col min="7436" max="7436" width="16.85546875" customWidth="1"/>
    <col min="7438" max="7438" width="16" customWidth="1"/>
    <col min="7682" max="7682" width="4.140625" customWidth="1"/>
    <col min="7683" max="7683" width="47.140625" customWidth="1"/>
    <col min="7684" max="7684" width="19.5703125" customWidth="1"/>
    <col min="7685" max="7685" width="17" customWidth="1"/>
    <col min="7692" max="7692" width="16.85546875" customWidth="1"/>
    <col min="7694" max="7694" width="16" customWidth="1"/>
    <col min="7938" max="7938" width="4.140625" customWidth="1"/>
    <col min="7939" max="7939" width="47.140625" customWidth="1"/>
    <col min="7940" max="7940" width="19.5703125" customWidth="1"/>
    <col min="7941" max="7941" width="17" customWidth="1"/>
    <col min="7948" max="7948" width="16.85546875" customWidth="1"/>
    <col min="7950" max="7950" width="16" customWidth="1"/>
    <col min="8194" max="8194" width="4.140625" customWidth="1"/>
    <col min="8195" max="8195" width="47.140625" customWidth="1"/>
    <col min="8196" max="8196" width="19.5703125" customWidth="1"/>
    <col min="8197" max="8197" width="17" customWidth="1"/>
    <col min="8204" max="8204" width="16.85546875" customWidth="1"/>
    <col min="8206" max="8206" width="16" customWidth="1"/>
    <col min="8450" max="8450" width="4.140625" customWidth="1"/>
    <col min="8451" max="8451" width="47.140625" customWidth="1"/>
    <col min="8452" max="8452" width="19.5703125" customWidth="1"/>
    <col min="8453" max="8453" width="17" customWidth="1"/>
    <col min="8460" max="8460" width="16.85546875" customWidth="1"/>
    <col min="8462" max="8462" width="16" customWidth="1"/>
    <col min="8706" max="8706" width="4.140625" customWidth="1"/>
    <col min="8707" max="8707" width="47.140625" customWidth="1"/>
    <col min="8708" max="8708" width="19.5703125" customWidth="1"/>
    <col min="8709" max="8709" width="17" customWidth="1"/>
    <col min="8716" max="8716" width="16.85546875" customWidth="1"/>
    <col min="8718" max="8718" width="16" customWidth="1"/>
    <col min="8962" max="8962" width="4.140625" customWidth="1"/>
    <col min="8963" max="8963" width="47.140625" customWidth="1"/>
    <col min="8964" max="8964" width="19.5703125" customWidth="1"/>
    <col min="8965" max="8965" width="17" customWidth="1"/>
    <col min="8972" max="8972" width="16.85546875" customWidth="1"/>
    <col min="8974" max="8974" width="16" customWidth="1"/>
    <col min="9218" max="9218" width="4.140625" customWidth="1"/>
    <col min="9219" max="9219" width="47.140625" customWidth="1"/>
    <col min="9220" max="9220" width="19.5703125" customWidth="1"/>
    <col min="9221" max="9221" width="17" customWidth="1"/>
    <col min="9228" max="9228" width="16.85546875" customWidth="1"/>
    <col min="9230" max="9230" width="16" customWidth="1"/>
    <col min="9474" max="9474" width="4.140625" customWidth="1"/>
    <col min="9475" max="9475" width="47.140625" customWidth="1"/>
    <col min="9476" max="9476" width="19.5703125" customWidth="1"/>
    <col min="9477" max="9477" width="17" customWidth="1"/>
    <col min="9484" max="9484" width="16.85546875" customWidth="1"/>
    <col min="9486" max="9486" width="16" customWidth="1"/>
    <col min="9730" max="9730" width="4.140625" customWidth="1"/>
    <col min="9731" max="9731" width="47.140625" customWidth="1"/>
    <col min="9732" max="9732" width="19.5703125" customWidth="1"/>
    <col min="9733" max="9733" width="17" customWidth="1"/>
    <col min="9740" max="9740" width="16.85546875" customWidth="1"/>
    <col min="9742" max="9742" width="16" customWidth="1"/>
    <col min="9986" max="9986" width="4.140625" customWidth="1"/>
    <col min="9987" max="9987" width="47.140625" customWidth="1"/>
    <col min="9988" max="9988" width="19.5703125" customWidth="1"/>
    <col min="9989" max="9989" width="17" customWidth="1"/>
    <col min="9996" max="9996" width="16.85546875" customWidth="1"/>
    <col min="9998" max="9998" width="16" customWidth="1"/>
    <col min="10242" max="10242" width="4.140625" customWidth="1"/>
    <col min="10243" max="10243" width="47.140625" customWidth="1"/>
    <col min="10244" max="10244" width="19.5703125" customWidth="1"/>
    <col min="10245" max="10245" width="17" customWidth="1"/>
    <col min="10252" max="10252" width="16.85546875" customWidth="1"/>
    <col min="10254" max="10254" width="16" customWidth="1"/>
    <col min="10498" max="10498" width="4.140625" customWidth="1"/>
    <col min="10499" max="10499" width="47.140625" customWidth="1"/>
    <col min="10500" max="10500" width="19.5703125" customWidth="1"/>
    <col min="10501" max="10501" width="17" customWidth="1"/>
    <col min="10508" max="10508" width="16.85546875" customWidth="1"/>
    <col min="10510" max="10510" width="16" customWidth="1"/>
    <col min="10754" max="10754" width="4.140625" customWidth="1"/>
    <col min="10755" max="10755" width="47.140625" customWidth="1"/>
    <col min="10756" max="10756" width="19.5703125" customWidth="1"/>
    <col min="10757" max="10757" width="17" customWidth="1"/>
    <col min="10764" max="10764" width="16.85546875" customWidth="1"/>
    <col min="10766" max="10766" width="16" customWidth="1"/>
    <col min="11010" max="11010" width="4.140625" customWidth="1"/>
    <col min="11011" max="11011" width="47.140625" customWidth="1"/>
    <col min="11012" max="11012" width="19.5703125" customWidth="1"/>
    <col min="11013" max="11013" width="17" customWidth="1"/>
    <col min="11020" max="11020" width="16.85546875" customWidth="1"/>
    <col min="11022" max="11022" width="16" customWidth="1"/>
    <col min="11266" max="11266" width="4.140625" customWidth="1"/>
    <col min="11267" max="11267" width="47.140625" customWidth="1"/>
    <col min="11268" max="11268" width="19.5703125" customWidth="1"/>
    <col min="11269" max="11269" width="17" customWidth="1"/>
    <col min="11276" max="11276" width="16.85546875" customWidth="1"/>
    <col min="11278" max="11278" width="16" customWidth="1"/>
    <col min="11522" max="11522" width="4.140625" customWidth="1"/>
    <col min="11523" max="11523" width="47.140625" customWidth="1"/>
    <col min="11524" max="11524" width="19.5703125" customWidth="1"/>
    <col min="11525" max="11525" width="17" customWidth="1"/>
    <col min="11532" max="11532" width="16.85546875" customWidth="1"/>
    <col min="11534" max="11534" width="16" customWidth="1"/>
    <col min="11778" max="11778" width="4.140625" customWidth="1"/>
    <col min="11779" max="11779" width="47.140625" customWidth="1"/>
    <col min="11780" max="11780" width="19.5703125" customWidth="1"/>
    <col min="11781" max="11781" width="17" customWidth="1"/>
    <col min="11788" max="11788" width="16.85546875" customWidth="1"/>
    <col min="11790" max="11790" width="16" customWidth="1"/>
    <col min="12034" max="12034" width="4.140625" customWidth="1"/>
    <col min="12035" max="12035" width="47.140625" customWidth="1"/>
    <col min="12036" max="12036" width="19.5703125" customWidth="1"/>
    <col min="12037" max="12037" width="17" customWidth="1"/>
    <col min="12044" max="12044" width="16.85546875" customWidth="1"/>
    <col min="12046" max="12046" width="16" customWidth="1"/>
    <col min="12290" max="12290" width="4.140625" customWidth="1"/>
    <col min="12291" max="12291" width="47.140625" customWidth="1"/>
    <col min="12292" max="12292" width="19.5703125" customWidth="1"/>
    <col min="12293" max="12293" width="17" customWidth="1"/>
    <col min="12300" max="12300" width="16.85546875" customWidth="1"/>
    <col min="12302" max="12302" width="16" customWidth="1"/>
    <col min="12546" max="12546" width="4.140625" customWidth="1"/>
    <col min="12547" max="12547" width="47.140625" customWidth="1"/>
    <col min="12548" max="12548" width="19.5703125" customWidth="1"/>
    <col min="12549" max="12549" width="17" customWidth="1"/>
    <col min="12556" max="12556" width="16.85546875" customWidth="1"/>
    <col min="12558" max="12558" width="16" customWidth="1"/>
    <col min="12802" max="12802" width="4.140625" customWidth="1"/>
    <col min="12803" max="12803" width="47.140625" customWidth="1"/>
    <col min="12804" max="12804" width="19.5703125" customWidth="1"/>
    <col min="12805" max="12805" width="17" customWidth="1"/>
    <col min="12812" max="12812" width="16.85546875" customWidth="1"/>
    <col min="12814" max="12814" width="16" customWidth="1"/>
    <col min="13058" max="13058" width="4.140625" customWidth="1"/>
    <col min="13059" max="13059" width="47.140625" customWidth="1"/>
    <col min="13060" max="13060" width="19.5703125" customWidth="1"/>
    <col min="13061" max="13061" width="17" customWidth="1"/>
    <col min="13068" max="13068" width="16.85546875" customWidth="1"/>
    <col min="13070" max="13070" width="16" customWidth="1"/>
    <col min="13314" max="13314" width="4.140625" customWidth="1"/>
    <col min="13315" max="13315" width="47.140625" customWidth="1"/>
    <col min="13316" max="13316" width="19.5703125" customWidth="1"/>
    <col min="13317" max="13317" width="17" customWidth="1"/>
    <col min="13324" max="13324" width="16.85546875" customWidth="1"/>
    <col min="13326" max="13326" width="16" customWidth="1"/>
    <col min="13570" max="13570" width="4.140625" customWidth="1"/>
    <col min="13571" max="13571" width="47.140625" customWidth="1"/>
    <col min="13572" max="13572" width="19.5703125" customWidth="1"/>
    <col min="13573" max="13573" width="17" customWidth="1"/>
    <col min="13580" max="13580" width="16.85546875" customWidth="1"/>
    <col min="13582" max="13582" width="16" customWidth="1"/>
    <col min="13826" max="13826" width="4.140625" customWidth="1"/>
    <col min="13827" max="13827" width="47.140625" customWidth="1"/>
    <col min="13828" max="13828" width="19.5703125" customWidth="1"/>
    <col min="13829" max="13829" width="17" customWidth="1"/>
    <col min="13836" max="13836" width="16.85546875" customWidth="1"/>
    <col min="13838" max="13838" width="16" customWidth="1"/>
    <col min="14082" max="14082" width="4.140625" customWidth="1"/>
    <col min="14083" max="14083" width="47.140625" customWidth="1"/>
    <col min="14084" max="14084" width="19.5703125" customWidth="1"/>
    <col min="14085" max="14085" width="17" customWidth="1"/>
    <col min="14092" max="14092" width="16.85546875" customWidth="1"/>
    <col min="14094" max="14094" width="16" customWidth="1"/>
    <col min="14338" max="14338" width="4.140625" customWidth="1"/>
    <col min="14339" max="14339" width="47.140625" customWidth="1"/>
    <col min="14340" max="14340" width="19.5703125" customWidth="1"/>
    <col min="14341" max="14341" width="17" customWidth="1"/>
    <col min="14348" max="14348" width="16.85546875" customWidth="1"/>
    <col min="14350" max="14350" width="16" customWidth="1"/>
    <col min="14594" max="14594" width="4.140625" customWidth="1"/>
    <col min="14595" max="14595" width="47.140625" customWidth="1"/>
    <col min="14596" max="14596" width="19.5703125" customWidth="1"/>
    <col min="14597" max="14597" width="17" customWidth="1"/>
    <col min="14604" max="14604" width="16.85546875" customWidth="1"/>
    <col min="14606" max="14606" width="16" customWidth="1"/>
    <col min="14850" max="14850" width="4.140625" customWidth="1"/>
    <col min="14851" max="14851" width="47.140625" customWidth="1"/>
    <col min="14852" max="14852" width="19.5703125" customWidth="1"/>
    <col min="14853" max="14853" width="17" customWidth="1"/>
    <col min="14860" max="14860" width="16.85546875" customWidth="1"/>
    <col min="14862" max="14862" width="16" customWidth="1"/>
    <col min="15106" max="15106" width="4.140625" customWidth="1"/>
    <col min="15107" max="15107" width="47.140625" customWidth="1"/>
    <col min="15108" max="15108" width="19.5703125" customWidth="1"/>
    <col min="15109" max="15109" width="17" customWidth="1"/>
    <col min="15116" max="15116" width="16.85546875" customWidth="1"/>
    <col min="15118" max="15118" width="16" customWidth="1"/>
    <col min="15362" max="15362" width="4.140625" customWidth="1"/>
    <col min="15363" max="15363" width="47.140625" customWidth="1"/>
    <col min="15364" max="15364" width="19.5703125" customWidth="1"/>
    <col min="15365" max="15365" width="17" customWidth="1"/>
    <col min="15372" max="15372" width="16.85546875" customWidth="1"/>
    <col min="15374" max="15374" width="16" customWidth="1"/>
    <col min="15618" max="15618" width="4.140625" customWidth="1"/>
    <col min="15619" max="15619" width="47.140625" customWidth="1"/>
    <col min="15620" max="15620" width="19.5703125" customWidth="1"/>
    <col min="15621" max="15621" width="17" customWidth="1"/>
    <col min="15628" max="15628" width="16.85546875" customWidth="1"/>
    <col min="15630" max="15630" width="16" customWidth="1"/>
    <col min="15874" max="15874" width="4.140625" customWidth="1"/>
    <col min="15875" max="15875" width="47.140625" customWidth="1"/>
    <col min="15876" max="15876" width="19.5703125" customWidth="1"/>
    <col min="15877" max="15877" width="17" customWidth="1"/>
    <col min="15884" max="15884" width="16.85546875" customWidth="1"/>
    <col min="15886" max="15886" width="16" customWidth="1"/>
    <col min="16130" max="16130" width="4.140625" customWidth="1"/>
    <col min="16131" max="16131" width="47.140625" customWidth="1"/>
    <col min="16132" max="16132" width="19.5703125" customWidth="1"/>
    <col min="16133" max="16133" width="17" customWidth="1"/>
    <col min="16140" max="16140" width="16.85546875" customWidth="1"/>
    <col min="16142" max="16142" width="16" customWidth="1"/>
  </cols>
  <sheetData>
    <row r="1" spans="1:12" ht="22.5" customHeight="1">
      <c r="A1" s="192" t="s">
        <v>299</v>
      </c>
      <c r="B1" s="192"/>
      <c r="C1" s="192"/>
      <c r="D1" s="192"/>
      <c r="E1" s="192"/>
      <c r="F1" s="158"/>
    </row>
    <row r="2" spans="1:12" ht="90.75" customHeight="1">
      <c r="A2" s="159" t="s">
        <v>61</v>
      </c>
      <c r="B2" s="159" t="s">
        <v>109</v>
      </c>
      <c r="C2" s="159" t="s">
        <v>301</v>
      </c>
      <c r="D2" s="159" t="s">
        <v>300</v>
      </c>
      <c r="E2" s="159" t="s">
        <v>168</v>
      </c>
      <c r="G2" s="160"/>
    </row>
    <row r="3" spans="1:12" ht="30">
      <c r="A3" s="161" t="s">
        <v>181</v>
      </c>
      <c r="B3" s="162" t="s">
        <v>110</v>
      </c>
      <c r="C3" s="163">
        <f>SUM(C4:C11)</f>
        <v>10319.730000000001</v>
      </c>
      <c r="D3" s="164">
        <f>SUM(D4:D11)</f>
        <v>1749.8489639999998</v>
      </c>
      <c r="E3" s="165" t="s">
        <v>303</v>
      </c>
      <c r="F3" s="166"/>
      <c r="G3" s="166"/>
    </row>
    <row r="4" spans="1:12" ht="29.25" customHeight="1">
      <c r="A4" s="167" t="s">
        <v>62</v>
      </c>
      <c r="B4" s="168" t="s">
        <v>111</v>
      </c>
      <c r="C4" s="198">
        <v>267.37</v>
      </c>
      <c r="D4" s="169">
        <v>188.21</v>
      </c>
      <c r="E4" s="178" t="s">
        <v>170</v>
      </c>
      <c r="F4" s="177"/>
      <c r="G4" s="177"/>
    </row>
    <row r="5" spans="1:12" ht="30.75" customHeight="1">
      <c r="A5" s="197" t="s">
        <v>65</v>
      </c>
      <c r="B5" s="173" t="s">
        <v>112</v>
      </c>
      <c r="C5" s="198">
        <v>116.99</v>
      </c>
      <c r="D5" s="169">
        <v>57.21</v>
      </c>
      <c r="E5" s="170" t="s">
        <v>171</v>
      </c>
      <c r="F5" s="177"/>
      <c r="G5" s="177"/>
    </row>
    <row r="6" spans="1:12" ht="33.75" customHeight="1">
      <c r="A6" s="197" t="s">
        <v>66</v>
      </c>
      <c r="B6" s="173" t="s">
        <v>113</v>
      </c>
      <c r="C6" s="198">
        <v>1820.54</v>
      </c>
      <c r="D6" s="198">
        <v>388.18</v>
      </c>
      <c r="E6" s="170" t="s">
        <v>172</v>
      </c>
      <c r="F6" s="177"/>
      <c r="G6" s="177"/>
    </row>
    <row r="7" spans="1:12" ht="45.75" customHeight="1">
      <c r="A7" s="197" t="s">
        <v>88</v>
      </c>
      <c r="B7" s="173" t="s">
        <v>114</v>
      </c>
      <c r="C7" s="198">
        <v>478.18</v>
      </c>
      <c r="D7" s="169">
        <f>C7*46.98/100</f>
        <v>224.64896399999998</v>
      </c>
      <c r="E7" s="170" t="s">
        <v>306</v>
      </c>
      <c r="F7" s="177"/>
      <c r="G7" s="177"/>
    </row>
    <row r="8" spans="1:12" ht="27.75" customHeight="1">
      <c r="A8" s="197" t="s">
        <v>182</v>
      </c>
      <c r="B8" s="173" t="s">
        <v>115</v>
      </c>
      <c r="C8" s="198">
        <v>262.67</v>
      </c>
      <c r="D8" s="198">
        <v>22.03</v>
      </c>
      <c r="E8" s="170" t="s">
        <v>171</v>
      </c>
      <c r="F8" s="177"/>
      <c r="G8" s="177"/>
    </row>
    <row r="9" spans="1:12" ht="26.25" customHeight="1">
      <c r="A9" s="199" t="s">
        <v>183</v>
      </c>
      <c r="B9" s="200" t="s">
        <v>117</v>
      </c>
      <c r="C9" s="130">
        <v>193.69</v>
      </c>
      <c r="D9" s="130">
        <v>55.29</v>
      </c>
      <c r="E9" s="170" t="s">
        <v>171</v>
      </c>
      <c r="F9" s="177"/>
      <c r="G9" s="177"/>
    </row>
    <row r="10" spans="1:12" ht="26.25" customHeight="1">
      <c r="A10" s="199" t="s">
        <v>184</v>
      </c>
      <c r="B10" s="200" t="s">
        <v>23</v>
      </c>
      <c r="C10" s="129">
        <v>7114.5</v>
      </c>
      <c r="D10" s="129">
        <v>813.74</v>
      </c>
      <c r="E10" s="170" t="s">
        <v>172</v>
      </c>
      <c r="F10" s="177"/>
      <c r="G10" s="177"/>
    </row>
    <row r="11" spans="1:12" ht="28.5" customHeight="1">
      <c r="A11" s="199" t="s">
        <v>185</v>
      </c>
      <c r="B11" s="200" t="s">
        <v>296</v>
      </c>
      <c r="C11" s="129">
        <v>65.790000000000006</v>
      </c>
      <c r="D11" s="129">
        <v>0.54</v>
      </c>
      <c r="E11" s="170" t="s">
        <v>172</v>
      </c>
      <c r="F11" s="177"/>
      <c r="G11" s="177"/>
    </row>
    <row r="12" spans="1:12" ht="30">
      <c r="A12" s="199" t="s">
        <v>186</v>
      </c>
      <c r="B12" s="69" t="s">
        <v>118</v>
      </c>
      <c r="C12" s="171">
        <f>C13+C14+C15+C16+C17+C18++C19+C20+C21+C22+C23+C24+C27+C28+C29+C30+C31</f>
        <v>39120.025000000001</v>
      </c>
      <c r="D12" s="171">
        <f>D13+D14+D15+D16+D17+D18+D19+D20+D21+D22+D23+D24+D27+D28+D29+D30+D31</f>
        <v>12783.0633</v>
      </c>
      <c r="E12" s="175" t="s">
        <v>304</v>
      </c>
      <c r="F12" s="166"/>
      <c r="G12" s="166"/>
    </row>
    <row r="13" spans="1:12" ht="28.5" customHeight="1">
      <c r="A13" s="199" t="s">
        <v>90</v>
      </c>
      <c r="B13" s="173" t="s">
        <v>218</v>
      </c>
      <c r="C13" s="129">
        <v>28573.13</v>
      </c>
      <c r="D13" s="130">
        <f>C13*31.44/100</f>
        <v>8983.3920720000006</v>
      </c>
      <c r="E13" s="170" t="s">
        <v>171</v>
      </c>
      <c r="F13" s="177"/>
      <c r="G13" s="177"/>
      <c r="J13" s="172"/>
      <c r="K13" s="172"/>
      <c r="L13" s="172"/>
    </row>
    <row r="14" spans="1:12" ht="30" customHeight="1">
      <c r="A14" s="199" t="s">
        <v>91</v>
      </c>
      <c r="B14" s="201" t="s">
        <v>120</v>
      </c>
      <c r="C14" s="130">
        <v>6791.5839999999998</v>
      </c>
      <c r="D14" s="130">
        <f>C14*31.44/100</f>
        <v>2135.2740095999998</v>
      </c>
      <c r="E14" s="170" t="s">
        <v>171</v>
      </c>
      <c r="F14" s="177"/>
      <c r="G14" s="177"/>
      <c r="J14" s="172"/>
      <c r="K14" s="172"/>
      <c r="L14" s="172"/>
    </row>
    <row r="15" spans="1:12" ht="28.5" customHeight="1">
      <c r="A15" s="199" t="s">
        <v>92</v>
      </c>
      <c r="B15" s="200" t="s">
        <v>174</v>
      </c>
      <c r="C15" s="129">
        <v>7.2</v>
      </c>
      <c r="D15" s="130">
        <f>C15*31.44/100</f>
        <v>2.2636800000000004</v>
      </c>
      <c r="E15" s="170" t="s">
        <v>171</v>
      </c>
      <c r="F15" s="177"/>
      <c r="G15" s="177"/>
      <c r="J15" s="172"/>
      <c r="K15" s="172"/>
      <c r="L15" s="172"/>
    </row>
    <row r="16" spans="1:12" ht="28.5" customHeight="1">
      <c r="A16" s="199" t="s">
        <v>93</v>
      </c>
      <c r="B16" s="201" t="s">
        <v>121</v>
      </c>
      <c r="C16" s="129">
        <v>3.8</v>
      </c>
      <c r="D16" s="130">
        <f>C16*31.44/100</f>
        <v>1.19472</v>
      </c>
      <c r="E16" s="170" t="s">
        <v>171</v>
      </c>
      <c r="F16" s="177"/>
      <c r="G16" s="177"/>
    </row>
    <row r="17" spans="1:12" ht="30" customHeight="1">
      <c r="A17" s="199" t="s">
        <v>94</v>
      </c>
      <c r="B17" s="201" t="s">
        <v>122</v>
      </c>
      <c r="C17" s="130">
        <v>1690.972</v>
      </c>
      <c r="D17" s="130">
        <f t="shared" ref="D17:D23" si="0">C17*31.44/100</f>
        <v>531.6415968</v>
      </c>
      <c r="E17" s="170" t="s">
        <v>171</v>
      </c>
      <c r="F17" s="177"/>
      <c r="G17" s="177"/>
    </row>
    <row r="18" spans="1:12" ht="28.5" customHeight="1">
      <c r="A18" s="199" t="s">
        <v>95</v>
      </c>
      <c r="B18" s="173" t="s">
        <v>123</v>
      </c>
      <c r="C18" s="129">
        <v>93.83</v>
      </c>
      <c r="D18" s="130">
        <f t="shared" si="0"/>
        <v>29.500152000000003</v>
      </c>
      <c r="E18" s="170" t="s">
        <v>171</v>
      </c>
      <c r="F18" s="177"/>
      <c r="G18" s="177"/>
    </row>
    <row r="19" spans="1:12" ht="30.75" customHeight="1">
      <c r="A19" s="199" t="s">
        <v>96</v>
      </c>
      <c r="B19" s="173" t="s">
        <v>124</v>
      </c>
      <c r="C19" s="130">
        <v>188.51400000000001</v>
      </c>
      <c r="D19" s="130">
        <f t="shared" si="0"/>
        <v>59.268801600000003</v>
      </c>
      <c r="E19" s="170" t="s">
        <v>171</v>
      </c>
      <c r="F19" s="177"/>
      <c r="G19" s="177"/>
    </row>
    <row r="20" spans="1:12" ht="30.75" customHeight="1">
      <c r="A20" s="199" t="s">
        <v>97</v>
      </c>
      <c r="B20" s="201" t="s">
        <v>125</v>
      </c>
      <c r="C20" s="129">
        <v>18.32</v>
      </c>
      <c r="D20" s="130">
        <f>C20*31.44/100</f>
        <v>5.7598080000000005</v>
      </c>
      <c r="E20" s="170" t="s">
        <v>171</v>
      </c>
      <c r="F20" s="177"/>
      <c r="G20" s="177"/>
      <c r="J20" s="172"/>
      <c r="K20" s="172"/>
      <c r="L20" s="172"/>
    </row>
    <row r="21" spans="1:12" ht="31.5" customHeight="1">
      <c r="A21" s="199" t="s">
        <v>98</v>
      </c>
      <c r="B21" s="201" t="s">
        <v>126</v>
      </c>
      <c r="C21" s="129">
        <v>129.30000000000001</v>
      </c>
      <c r="D21" s="130">
        <f t="shared" si="0"/>
        <v>40.651920000000004</v>
      </c>
      <c r="E21" s="170" t="s">
        <v>171</v>
      </c>
      <c r="F21" s="177"/>
      <c r="G21" s="177"/>
    </row>
    <row r="22" spans="1:12" ht="33" customHeight="1">
      <c r="A22" s="199" t="s">
        <v>99</v>
      </c>
      <c r="B22" s="201" t="s">
        <v>128</v>
      </c>
      <c r="C22" s="129">
        <v>76.164000000000001</v>
      </c>
      <c r="D22" s="130">
        <f t="shared" si="0"/>
        <v>23.9459616</v>
      </c>
      <c r="E22" s="170" t="s">
        <v>171</v>
      </c>
      <c r="F22" s="177"/>
      <c r="G22" s="177"/>
    </row>
    <row r="23" spans="1:12" ht="30.75" customHeight="1">
      <c r="A23" s="199" t="s">
        <v>162</v>
      </c>
      <c r="B23" s="200" t="s">
        <v>302</v>
      </c>
      <c r="C23" s="129">
        <v>53.27</v>
      </c>
      <c r="D23" s="130">
        <f t="shared" si="0"/>
        <v>16.748088000000003</v>
      </c>
      <c r="E23" s="170" t="s">
        <v>171</v>
      </c>
      <c r="F23" s="177"/>
      <c r="G23" s="177"/>
      <c r="I23" s="174"/>
      <c r="J23" s="174"/>
    </row>
    <row r="24" spans="1:12" ht="30.75" customHeight="1">
      <c r="A24" s="199" t="s">
        <v>163</v>
      </c>
      <c r="B24" s="201" t="s">
        <v>297</v>
      </c>
      <c r="C24" s="129">
        <f>C25+C26</f>
        <v>872.29</v>
      </c>
      <c r="D24" s="130">
        <f>D25+D26</f>
        <v>757.975416</v>
      </c>
      <c r="E24" s="178" t="s">
        <v>170</v>
      </c>
      <c r="F24" s="177"/>
      <c r="G24" s="177"/>
      <c r="J24" s="174"/>
    </row>
    <row r="25" spans="1:12" ht="30.75" customHeight="1">
      <c r="A25" s="199" t="s">
        <v>247</v>
      </c>
      <c r="B25" s="201" t="s">
        <v>42</v>
      </c>
      <c r="C25" s="129">
        <v>859.9</v>
      </c>
      <c r="D25" s="130">
        <v>754.08</v>
      </c>
      <c r="E25" s="178" t="s">
        <v>170</v>
      </c>
      <c r="F25" s="177"/>
      <c r="G25" s="177"/>
      <c r="J25" s="174"/>
    </row>
    <row r="26" spans="1:12" ht="30.75" customHeight="1">
      <c r="A26" s="199" t="s">
        <v>248</v>
      </c>
      <c r="B26" s="201" t="s">
        <v>44</v>
      </c>
      <c r="C26" s="129">
        <v>12.39</v>
      </c>
      <c r="D26" s="130">
        <f>C26*31.44/100</f>
        <v>3.895416</v>
      </c>
      <c r="E26" s="178" t="s">
        <v>170</v>
      </c>
      <c r="F26" s="177"/>
      <c r="G26" s="177"/>
      <c r="J26" s="174"/>
    </row>
    <row r="27" spans="1:12" ht="30.75" customHeight="1">
      <c r="A27" s="199" t="s">
        <v>187</v>
      </c>
      <c r="B27" s="200" t="s">
        <v>175</v>
      </c>
      <c r="C27" s="129">
        <v>45.15</v>
      </c>
      <c r="D27" s="130">
        <f>C27*31.44/100</f>
        <v>14.195160000000001</v>
      </c>
      <c r="E27" s="170" t="s">
        <v>171</v>
      </c>
      <c r="F27" s="177"/>
      <c r="G27" s="177"/>
    </row>
    <row r="28" spans="1:12" ht="29.25" customHeight="1">
      <c r="A28" s="197" t="s">
        <v>188</v>
      </c>
      <c r="B28" s="173" t="s">
        <v>298</v>
      </c>
      <c r="C28" s="202">
        <v>372.71100000000001</v>
      </c>
      <c r="D28" s="130">
        <f t="shared" ref="D28:D31" si="1">C28*31.44/100</f>
        <v>117.1803384</v>
      </c>
      <c r="E28" s="170" t="s">
        <v>171</v>
      </c>
      <c r="F28" s="177"/>
      <c r="G28" s="177"/>
    </row>
    <row r="29" spans="1:12" ht="27.75" customHeight="1">
      <c r="A29" s="199" t="s">
        <v>189</v>
      </c>
      <c r="B29" s="201" t="s">
        <v>127</v>
      </c>
      <c r="C29" s="129">
        <v>60</v>
      </c>
      <c r="D29" s="130">
        <f t="shared" si="1"/>
        <v>18.864000000000001</v>
      </c>
      <c r="E29" s="170" t="s">
        <v>171</v>
      </c>
      <c r="F29" s="177"/>
      <c r="G29" s="177"/>
    </row>
    <row r="30" spans="1:12" ht="29.25" customHeight="1">
      <c r="A30" s="199" t="s">
        <v>190</v>
      </c>
      <c r="B30" s="201" t="s">
        <v>131</v>
      </c>
      <c r="C30" s="129">
        <v>70.84</v>
      </c>
      <c r="D30" s="130">
        <f t="shared" si="1"/>
        <v>22.272096000000001</v>
      </c>
      <c r="E30" s="170" t="s">
        <v>171</v>
      </c>
      <c r="F30" s="177"/>
      <c r="G30" s="177"/>
    </row>
    <row r="31" spans="1:12" ht="27.75" customHeight="1">
      <c r="A31" s="199" t="s">
        <v>191</v>
      </c>
      <c r="B31" s="201" t="s">
        <v>24</v>
      </c>
      <c r="C31" s="130">
        <v>72.95</v>
      </c>
      <c r="D31" s="130">
        <f t="shared" si="1"/>
        <v>22.935480000000002</v>
      </c>
      <c r="E31" s="170" t="s">
        <v>171</v>
      </c>
      <c r="F31" s="177"/>
      <c r="G31" s="177"/>
    </row>
    <row r="32" spans="1:12" ht="28.5" customHeight="1">
      <c r="A32" s="203" t="s">
        <v>100</v>
      </c>
      <c r="B32" s="204" t="s">
        <v>132</v>
      </c>
      <c r="C32" s="171">
        <f>C3+C12</f>
        <v>49439.755000000005</v>
      </c>
      <c r="D32" s="171">
        <f>D3+D12</f>
        <v>14532.912263999999</v>
      </c>
      <c r="E32" s="175" t="s">
        <v>305</v>
      </c>
      <c r="F32" s="176"/>
      <c r="G32" s="176"/>
    </row>
    <row r="33" spans="1:12" ht="29.25" customHeight="1">
      <c r="A33" s="205" t="s">
        <v>177</v>
      </c>
      <c r="B33" s="205"/>
      <c r="C33" s="205"/>
      <c r="D33" s="205"/>
      <c r="E33" s="205"/>
      <c r="L33" s="172"/>
    </row>
    <row r="34" spans="1:12" ht="27" customHeight="1">
      <c r="A34" s="206" t="s">
        <v>133</v>
      </c>
      <c r="B34" s="206"/>
      <c r="C34" s="206"/>
      <c r="D34" s="206"/>
      <c r="E34" s="206"/>
    </row>
    <row r="35" spans="1:12" ht="16.5" customHeight="1">
      <c r="A35" s="207" t="s">
        <v>134</v>
      </c>
      <c r="B35" s="207"/>
      <c r="C35" s="207"/>
      <c r="D35" s="207"/>
      <c r="E35" s="207"/>
    </row>
    <row r="36" spans="1:12" ht="15" customHeight="1">
      <c r="A36" s="65"/>
      <c r="B36" s="157"/>
      <c r="C36" s="157"/>
      <c r="D36" s="157"/>
      <c r="E36" s="157"/>
    </row>
    <row r="37" spans="1:12">
      <c r="A37" s="65"/>
      <c r="B37" s="65" t="s">
        <v>135</v>
      </c>
      <c r="C37" s="66"/>
      <c r="D37" s="67" t="s">
        <v>178</v>
      </c>
      <c r="E37" s="67"/>
    </row>
    <row r="39" spans="1:12">
      <c r="B39" t="s">
        <v>179</v>
      </c>
      <c r="D39" s="109" t="s">
        <v>59</v>
      </c>
    </row>
  </sheetData>
  <mergeCells count="4">
    <mergeCell ref="A1:E1"/>
    <mergeCell ref="A35:E35"/>
    <mergeCell ref="A33:E33"/>
    <mergeCell ref="A34:E34"/>
  </mergeCells>
  <pageMargins left="0.70866141732283472" right="0.5118110236220472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"/>
  <sheetViews>
    <sheetView topLeftCell="A34" workbookViewId="0">
      <selection activeCell="C45" sqref="C45"/>
    </sheetView>
  </sheetViews>
  <sheetFormatPr defaultRowHeight="15"/>
  <cols>
    <col min="1" max="1" width="7.140625" customWidth="1"/>
    <col min="2" max="2" width="61.42578125" customWidth="1"/>
    <col min="3" max="3" width="19.5703125" customWidth="1"/>
    <col min="4" max="4" width="17" customWidth="1"/>
    <col min="5" max="5" width="45" customWidth="1"/>
    <col min="6" max="6" width="20.5703125" customWidth="1"/>
    <col min="7" max="7" width="28.42578125" customWidth="1"/>
    <col min="11" max="11" width="16.85546875" customWidth="1"/>
    <col min="13" max="13" width="16" customWidth="1"/>
    <col min="257" max="257" width="4.140625" customWidth="1"/>
    <col min="258" max="258" width="47.140625" customWidth="1"/>
    <col min="259" max="259" width="19.5703125" customWidth="1"/>
    <col min="260" max="260" width="17" customWidth="1"/>
    <col min="267" max="267" width="16.85546875" customWidth="1"/>
    <col min="269" max="269" width="16" customWidth="1"/>
    <col min="513" max="513" width="4.140625" customWidth="1"/>
    <col min="514" max="514" width="47.140625" customWidth="1"/>
    <col min="515" max="515" width="19.5703125" customWidth="1"/>
    <col min="516" max="516" width="17" customWidth="1"/>
    <col min="523" max="523" width="16.85546875" customWidth="1"/>
    <col min="525" max="525" width="16" customWidth="1"/>
    <col min="769" max="769" width="4.140625" customWidth="1"/>
    <col min="770" max="770" width="47.140625" customWidth="1"/>
    <col min="771" max="771" width="19.5703125" customWidth="1"/>
    <col min="772" max="772" width="17" customWidth="1"/>
    <col min="779" max="779" width="16.85546875" customWidth="1"/>
    <col min="781" max="781" width="16" customWidth="1"/>
    <col min="1025" max="1025" width="4.140625" customWidth="1"/>
    <col min="1026" max="1026" width="47.140625" customWidth="1"/>
    <col min="1027" max="1027" width="19.5703125" customWidth="1"/>
    <col min="1028" max="1028" width="17" customWidth="1"/>
    <col min="1035" max="1035" width="16.85546875" customWidth="1"/>
    <col min="1037" max="1037" width="16" customWidth="1"/>
    <col min="1281" max="1281" width="4.140625" customWidth="1"/>
    <col min="1282" max="1282" width="47.140625" customWidth="1"/>
    <col min="1283" max="1283" width="19.5703125" customWidth="1"/>
    <col min="1284" max="1284" width="17" customWidth="1"/>
    <col min="1291" max="1291" width="16.85546875" customWidth="1"/>
    <col min="1293" max="1293" width="16" customWidth="1"/>
    <col min="1537" max="1537" width="4.140625" customWidth="1"/>
    <col min="1538" max="1538" width="47.140625" customWidth="1"/>
    <col min="1539" max="1539" width="19.5703125" customWidth="1"/>
    <col min="1540" max="1540" width="17" customWidth="1"/>
    <col min="1547" max="1547" width="16.85546875" customWidth="1"/>
    <col min="1549" max="1549" width="16" customWidth="1"/>
    <col min="1793" max="1793" width="4.140625" customWidth="1"/>
    <col min="1794" max="1794" width="47.140625" customWidth="1"/>
    <col min="1795" max="1795" width="19.5703125" customWidth="1"/>
    <col min="1796" max="1796" width="17" customWidth="1"/>
    <col min="1803" max="1803" width="16.85546875" customWidth="1"/>
    <col min="1805" max="1805" width="16" customWidth="1"/>
    <col min="2049" max="2049" width="4.140625" customWidth="1"/>
    <col min="2050" max="2050" width="47.140625" customWidth="1"/>
    <col min="2051" max="2051" width="19.5703125" customWidth="1"/>
    <col min="2052" max="2052" width="17" customWidth="1"/>
    <col min="2059" max="2059" width="16.85546875" customWidth="1"/>
    <col min="2061" max="2061" width="16" customWidth="1"/>
    <col min="2305" max="2305" width="4.140625" customWidth="1"/>
    <col min="2306" max="2306" width="47.140625" customWidth="1"/>
    <col min="2307" max="2307" width="19.5703125" customWidth="1"/>
    <col min="2308" max="2308" width="17" customWidth="1"/>
    <col min="2315" max="2315" width="16.85546875" customWidth="1"/>
    <col min="2317" max="2317" width="16" customWidth="1"/>
    <col min="2561" max="2561" width="4.140625" customWidth="1"/>
    <col min="2562" max="2562" width="47.140625" customWidth="1"/>
    <col min="2563" max="2563" width="19.5703125" customWidth="1"/>
    <col min="2564" max="2564" width="17" customWidth="1"/>
    <col min="2571" max="2571" width="16.85546875" customWidth="1"/>
    <col min="2573" max="2573" width="16" customWidth="1"/>
    <col min="2817" max="2817" width="4.140625" customWidth="1"/>
    <col min="2818" max="2818" width="47.140625" customWidth="1"/>
    <col min="2819" max="2819" width="19.5703125" customWidth="1"/>
    <col min="2820" max="2820" width="17" customWidth="1"/>
    <col min="2827" max="2827" width="16.85546875" customWidth="1"/>
    <col min="2829" max="2829" width="16" customWidth="1"/>
    <col min="3073" max="3073" width="4.140625" customWidth="1"/>
    <col min="3074" max="3074" width="47.140625" customWidth="1"/>
    <col min="3075" max="3075" width="19.5703125" customWidth="1"/>
    <col min="3076" max="3076" width="17" customWidth="1"/>
    <col min="3083" max="3083" width="16.85546875" customWidth="1"/>
    <col min="3085" max="3085" width="16" customWidth="1"/>
    <col min="3329" max="3329" width="4.140625" customWidth="1"/>
    <col min="3330" max="3330" width="47.140625" customWidth="1"/>
    <col min="3331" max="3331" width="19.5703125" customWidth="1"/>
    <col min="3332" max="3332" width="17" customWidth="1"/>
    <col min="3339" max="3339" width="16.85546875" customWidth="1"/>
    <col min="3341" max="3341" width="16" customWidth="1"/>
    <col min="3585" max="3585" width="4.140625" customWidth="1"/>
    <col min="3586" max="3586" width="47.140625" customWidth="1"/>
    <col min="3587" max="3587" width="19.5703125" customWidth="1"/>
    <col min="3588" max="3588" width="17" customWidth="1"/>
    <col min="3595" max="3595" width="16.85546875" customWidth="1"/>
    <col min="3597" max="3597" width="16" customWidth="1"/>
    <col min="3841" max="3841" width="4.140625" customWidth="1"/>
    <col min="3842" max="3842" width="47.140625" customWidth="1"/>
    <col min="3843" max="3843" width="19.5703125" customWidth="1"/>
    <col min="3844" max="3844" width="17" customWidth="1"/>
    <col min="3851" max="3851" width="16.85546875" customWidth="1"/>
    <col min="3853" max="3853" width="16" customWidth="1"/>
    <col min="4097" max="4097" width="4.140625" customWidth="1"/>
    <col min="4098" max="4098" width="47.140625" customWidth="1"/>
    <col min="4099" max="4099" width="19.5703125" customWidth="1"/>
    <col min="4100" max="4100" width="17" customWidth="1"/>
    <col min="4107" max="4107" width="16.85546875" customWidth="1"/>
    <col min="4109" max="4109" width="16" customWidth="1"/>
    <col min="4353" max="4353" width="4.140625" customWidth="1"/>
    <col min="4354" max="4354" width="47.140625" customWidth="1"/>
    <col min="4355" max="4355" width="19.5703125" customWidth="1"/>
    <col min="4356" max="4356" width="17" customWidth="1"/>
    <col min="4363" max="4363" width="16.85546875" customWidth="1"/>
    <col min="4365" max="4365" width="16" customWidth="1"/>
    <col min="4609" max="4609" width="4.140625" customWidth="1"/>
    <col min="4610" max="4610" width="47.140625" customWidth="1"/>
    <col min="4611" max="4611" width="19.5703125" customWidth="1"/>
    <col min="4612" max="4612" width="17" customWidth="1"/>
    <col min="4619" max="4619" width="16.85546875" customWidth="1"/>
    <col min="4621" max="4621" width="16" customWidth="1"/>
    <col min="4865" max="4865" width="4.140625" customWidth="1"/>
    <col min="4866" max="4866" width="47.140625" customWidth="1"/>
    <col min="4867" max="4867" width="19.5703125" customWidth="1"/>
    <col min="4868" max="4868" width="17" customWidth="1"/>
    <col min="4875" max="4875" width="16.85546875" customWidth="1"/>
    <col min="4877" max="4877" width="16" customWidth="1"/>
    <col min="5121" max="5121" width="4.140625" customWidth="1"/>
    <col min="5122" max="5122" width="47.140625" customWidth="1"/>
    <col min="5123" max="5123" width="19.5703125" customWidth="1"/>
    <col min="5124" max="5124" width="17" customWidth="1"/>
    <col min="5131" max="5131" width="16.85546875" customWidth="1"/>
    <col min="5133" max="5133" width="16" customWidth="1"/>
    <col min="5377" max="5377" width="4.140625" customWidth="1"/>
    <col min="5378" max="5378" width="47.140625" customWidth="1"/>
    <col min="5379" max="5379" width="19.5703125" customWidth="1"/>
    <col min="5380" max="5380" width="17" customWidth="1"/>
    <col min="5387" max="5387" width="16.85546875" customWidth="1"/>
    <col min="5389" max="5389" width="16" customWidth="1"/>
    <col min="5633" max="5633" width="4.140625" customWidth="1"/>
    <col min="5634" max="5634" width="47.140625" customWidth="1"/>
    <col min="5635" max="5635" width="19.5703125" customWidth="1"/>
    <col min="5636" max="5636" width="17" customWidth="1"/>
    <col min="5643" max="5643" width="16.85546875" customWidth="1"/>
    <col min="5645" max="5645" width="16" customWidth="1"/>
    <col min="5889" max="5889" width="4.140625" customWidth="1"/>
    <col min="5890" max="5890" width="47.140625" customWidth="1"/>
    <col min="5891" max="5891" width="19.5703125" customWidth="1"/>
    <col min="5892" max="5892" width="17" customWidth="1"/>
    <col min="5899" max="5899" width="16.85546875" customWidth="1"/>
    <col min="5901" max="5901" width="16" customWidth="1"/>
    <col min="6145" max="6145" width="4.140625" customWidth="1"/>
    <col min="6146" max="6146" width="47.140625" customWidth="1"/>
    <col min="6147" max="6147" width="19.5703125" customWidth="1"/>
    <col min="6148" max="6148" width="17" customWidth="1"/>
    <col min="6155" max="6155" width="16.85546875" customWidth="1"/>
    <col min="6157" max="6157" width="16" customWidth="1"/>
    <col min="6401" max="6401" width="4.140625" customWidth="1"/>
    <col min="6402" max="6402" width="47.140625" customWidth="1"/>
    <col min="6403" max="6403" width="19.5703125" customWidth="1"/>
    <col min="6404" max="6404" width="17" customWidth="1"/>
    <col min="6411" max="6411" width="16.85546875" customWidth="1"/>
    <col min="6413" max="6413" width="16" customWidth="1"/>
    <col min="6657" max="6657" width="4.140625" customWidth="1"/>
    <col min="6658" max="6658" width="47.140625" customWidth="1"/>
    <col min="6659" max="6659" width="19.5703125" customWidth="1"/>
    <col min="6660" max="6660" width="17" customWidth="1"/>
    <col min="6667" max="6667" width="16.85546875" customWidth="1"/>
    <col min="6669" max="6669" width="16" customWidth="1"/>
    <col min="6913" max="6913" width="4.140625" customWidth="1"/>
    <col min="6914" max="6914" width="47.140625" customWidth="1"/>
    <col min="6915" max="6915" width="19.5703125" customWidth="1"/>
    <col min="6916" max="6916" width="17" customWidth="1"/>
    <col min="6923" max="6923" width="16.85546875" customWidth="1"/>
    <col min="6925" max="6925" width="16" customWidth="1"/>
    <col min="7169" max="7169" width="4.140625" customWidth="1"/>
    <col min="7170" max="7170" width="47.140625" customWidth="1"/>
    <col min="7171" max="7171" width="19.5703125" customWidth="1"/>
    <col min="7172" max="7172" width="17" customWidth="1"/>
    <col min="7179" max="7179" width="16.85546875" customWidth="1"/>
    <col min="7181" max="7181" width="16" customWidth="1"/>
    <col min="7425" max="7425" width="4.140625" customWidth="1"/>
    <col min="7426" max="7426" width="47.140625" customWidth="1"/>
    <col min="7427" max="7427" width="19.5703125" customWidth="1"/>
    <col min="7428" max="7428" width="17" customWidth="1"/>
    <col min="7435" max="7435" width="16.85546875" customWidth="1"/>
    <col min="7437" max="7437" width="16" customWidth="1"/>
    <col min="7681" max="7681" width="4.140625" customWidth="1"/>
    <col min="7682" max="7682" width="47.140625" customWidth="1"/>
    <col min="7683" max="7683" width="19.5703125" customWidth="1"/>
    <col min="7684" max="7684" width="17" customWidth="1"/>
    <col min="7691" max="7691" width="16.85546875" customWidth="1"/>
    <col min="7693" max="7693" width="16" customWidth="1"/>
    <col min="7937" max="7937" width="4.140625" customWidth="1"/>
    <col min="7938" max="7938" width="47.140625" customWidth="1"/>
    <col min="7939" max="7939" width="19.5703125" customWidth="1"/>
    <col min="7940" max="7940" width="17" customWidth="1"/>
    <col min="7947" max="7947" width="16.85546875" customWidth="1"/>
    <col min="7949" max="7949" width="16" customWidth="1"/>
    <col min="8193" max="8193" width="4.140625" customWidth="1"/>
    <col min="8194" max="8194" width="47.140625" customWidth="1"/>
    <col min="8195" max="8195" width="19.5703125" customWidth="1"/>
    <col min="8196" max="8196" width="17" customWidth="1"/>
    <col min="8203" max="8203" width="16.85546875" customWidth="1"/>
    <col min="8205" max="8205" width="16" customWidth="1"/>
    <col min="8449" max="8449" width="4.140625" customWidth="1"/>
    <col min="8450" max="8450" width="47.140625" customWidth="1"/>
    <col min="8451" max="8451" width="19.5703125" customWidth="1"/>
    <col min="8452" max="8452" width="17" customWidth="1"/>
    <col min="8459" max="8459" width="16.85546875" customWidth="1"/>
    <col min="8461" max="8461" width="16" customWidth="1"/>
    <col min="8705" max="8705" width="4.140625" customWidth="1"/>
    <col min="8706" max="8706" width="47.140625" customWidth="1"/>
    <col min="8707" max="8707" width="19.5703125" customWidth="1"/>
    <col min="8708" max="8708" width="17" customWidth="1"/>
    <col min="8715" max="8715" width="16.85546875" customWidth="1"/>
    <col min="8717" max="8717" width="16" customWidth="1"/>
    <col min="8961" max="8961" width="4.140625" customWidth="1"/>
    <col min="8962" max="8962" width="47.140625" customWidth="1"/>
    <col min="8963" max="8963" width="19.5703125" customWidth="1"/>
    <col min="8964" max="8964" width="17" customWidth="1"/>
    <col min="8971" max="8971" width="16.85546875" customWidth="1"/>
    <col min="8973" max="8973" width="16" customWidth="1"/>
    <col min="9217" max="9217" width="4.140625" customWidth="1"/>
    <col min="9218" max="9218" width="47.140625" customWidth="1"/>
    <col min="9219" max="9219" width="19.5703125" customWidth="1"/>
    <col min="9220" max="9220" width="17" customWidth="1"/>
    <col min="9227" max="9227" width="16.85546875" customWidth="1"/>
    <col min="9229" max="9229" width="16" customWidth="1"/>
    <col min="9473" max="9473" width="4.140625" customWidth="1"/>
    <col min="9474" max="9474" width="47.140625" customWidth="1"/>
    <col min="9475" max="9475" width="19.5703125" customWidth="1"/>
    <col min="9476" max="9476" width="17" customWidth="1"/>
    <col min="9483" max="9483" width="16.85546875" customWidth="1"/>
    <col min="9485" max="9485" width="16" customWidth="1"/>
    <col min="9729" max="9729" width="4.140625" customWidth="1"/>
    <col min="9730" max="9730" width="47.140625" customWidth="1"/>
    <col min="9731" max="9731" width="19.5703125" customWidth="1"/>
    <col min="9732" max="9732" width="17" customWidth="1"/>
    <col min="9739" max="9739" width="16.85546875" customWidth="1"/>
    <col min="9741" max="9741" width="16" customWidth="1"/>
    <col min="9985" max="9985" width="4.140625" customWidth="1"/>
    <col min="9986" max="9986" width="47.140625" customWidth="1"/>
    <col min="9987" max="9987" width="19.5703125" customWidth="1"/>
    <col min="9988" max="9988" width="17" customWidth="1"/>
    <col min="9995" max="9995" width="16.85546875" customWidth="1"/>
    <col min="9997" max="9997" width="16" customWidth="1"/>
    <col min="10241" max="10241" width="4.140625" customWidth="1"/>
    <col min="10242" max="10242" width="47.140625" customWidth="1"/>
    <col min="10243" max="10243" width="19.5703125" customWidth="1"/>
    <col min="10244" max="10244" width="17" customWidth="1"/>
    <col min="10251" max="10251" width="16.85546875" customWidth="1"/>
    <col min="10253" max="10253" width="16" customWidth="1"/>
    <col min="10497" max="10497" width="4.140625" customWidth="1"/>
    <col min="10498" max="10498" width="47.140625" customWidth="1"/>
    <col min="10499" max="10499" width="19.5703125" customWidth="1"/>
    <col min="10500" max="10500" width="17" customWidth="1"/>
    <col min="10507" max="10507" width="16.85546875" customWidth="1"/>
    <col min="10509" max="10509" width="16" customWidth="1"/>
    <col min="10753" max="10753" width="4.140625" customWidth="1"/>
    <col min="10754" max="10754" width="47.140625" customWidth="1"/>
    <col min="10755" max="10755" width="19.5703125" customWidth="1"/>
    <col min="10756" max="10756" width="17" customWidth="1"/>
    <col min="10763" max="10763" width="16.85546875" customWidth="1"/>
    <col min="10765" max="10765" width="16" customWidth="1"/>
    <col min="11009" max="11009" width="4.140625" customWidth="1"/>
    <col min="11010" max="11010" width="47.140625" customWidth="1"/>
    <col min="11011" max="11011" width="19.5703125" customWidth="1"/>
    <col min="11012" max="11012" width="17" customWidth="1"/>
    <col min="11019" max="11019" width="16.85546875" customWidth="1"/>
    <col min="11021" max="11021" width="16" customWidth="1"/>
    <col min="11265" max="11265" width="4.140625" customWidth="1"/>
    <col min="11266" max="11266" width="47.140625" customWidth="1"/>
    <col min="11267" max="11267" width="19.5703125" customWidth="1"/>
    <col min="11268" max="11268" width="17" customWidth="1"/>
    <col min="11275" max="11275" width="16.85546875" customWidth="1"/>
    <col min="11277" max="11277" width="16" customWidth="1"/>
    <col min="11521" max="11521" width="4.140625" customWidth="1"/>
    <col min="11522" max="11522" width="47.140625" customWidth="1"/>
    <col min="11523" max="11523" width="19.5703125" customWidth="1"/>
    <col min="11524" max="11524" width="17" customWidth="1"/>
    <col min="11531" max="11531" width="16.85546875" customWidth="1"/>
    <col min="11533" max="11533" width="16" customWidth="1"/>
    <col min="11777" max="11777" width="4.140625" customWidth="1"/>
    <col min="11778" max="11778" width="47.140625" customWidth="1"/>
    <col min="11779" max="11779" width="19.5703125" customWidth="1"/>
    <col min="11780" max="11780" width="17" customWidth="1"/>
    <col min="11787" max="11787" width="16.85546875" customWidth="1"/>
    <col min="11789" max="11789" width="16" customWidth="1"/>
    <col min="12033" max="12033" width="4.140625" customWidth="1"/>
    <col min="12034" max="12034" width="47.140625" customWidth="1"/>
    <col min="12035" max="12035" width="19.5703125" customWidth="1"/>
    <col min="12036" max="12036" width="17" customWidth="1"/>
    <col min="12043" max="12043" width="16.85546875" customWidth="1"/>
    <col min="12045" max="12045" width="16" customWidth="1"/>
    <col min="12289" max="12289" width="4.140625" customWidth="1"/>
    <col min="12290" max="12290" width="47.140625" customWidth="1"/>
    <col min="12291" max="12291" width="19.5703125" customWidth="1"/>
    <col min="12292" max="12292" width="17" customWidth="1"/>
    <col min="12299" max="12299" width="16.85546875" customWidth="1"/>
    <col min="12301" max="12301" width="16" customWidth="1"/>
    <col min="12545" max="12545" width="4.140625" customWidth="1"/>
    <col min="12546" max="12546" width="47.140625" customWidth="1"/>
    <col min="12547" max="12547" width="19.5703125" customWidth="1"/>
    <col min="12548" max="12548" width="17" customWidth="1"/>
    <col min="12555" max="12555" width="16.85546875" customWidth="1"/>
    <col min="12557" max="12557" width="16" customWidth="1"/>
    <col min="12801" max="12801" width="4.140625" customWidth="1"/>
    <col min="12802" max="12802" width="47.140625" customWidth="1"/>
    <col min="12803" max="12803" width="19.5703125" customWidth="1"/>
    <col min="12804" max="12804" width="17" customWidth="1"/>
    <col min="12811" max="12811" width="16.85546875" customWidth="1"/>
    <col min="12813" max="12813" width="16" customWidth="1"/>
    <col min="13057" max="13057" width="4.140625" customWidth="1"/>
    <col min="13058" max="13058" width="47.140625" customWidth="1"/>
    <col min="13059" max="13059" width="19.5703125" customWidth="1"/>
    <col min="13060" max="13060" width="17" customWidth="1"/>
    <col min="13067" max="13067" width="16.85546875" customWidth="1"/>
    <col min="13069" max="13069" width="16" customWidth="1"/>
    <col min="13313" max="13313" width="4.140625" customWidth="1"/>
    <col min="13314" max="13314" width="47.140625" customWidth="1"/>
    <col min="13315" max="13315" width="19.5703125" customWidth="1"/>
    <col min="13316" max="13316" width="17" customWidth="1"/>
    <col min="13323" max="13323" width="16.85546875" customWidth="1"/>
    <col min="13325" max="13325" width="16" customWidth="1"/>
    <col min="13569" max="13569" width="4.140625" customWidth="1"/>
    <col min="13570" max="13570" width="47.140625" customWidth="1"/>
    <col min="13571" max="13571" width="19.5703125" customWidth="1"/>
    <col min="13572" max="13572" width="17" customWidth="1"/>
    <col min="13579" max="13579" width="16.85546875" customWidth="1"/>
    <col min="13581" max="13581" width="16" customWidth="1"/>
    <col min="13825" max="13825" width="4.140625" customWidth="1"/>
    <col min="13826" max="13826" width="47.140625" customWidth="1"/>
    <col min="13827" max="13827" width="19.5703125" customWidth="1"/>
    <col min="13828" max="13828" width="17" customWidth="1"/>
    <col min="13835" max="13835" width="16.85546875" customWidth="1"/>
    <col min="13837" max="13837" width="16" customWidth="1"/>
    <col min="14081" max="14081" width="4.140625" customWidth="1"/>
    <col min="14082" max="14082" width="47.140625" customWidth="1"/>
    <col min="14083" max="14083" width="19.5703125" customWidth="1"/>
    <col min="14084" max="14084" width="17" customWidth="1"/>
    <col min="14091" max="14091" width="16.85546875" customWidth="1"/>
    <col min="14093" max="14093" width="16" customWidth="1"/>
    <col min="14337" max="14337" width="4.140625" customWidth="1"/>
    <col min="14338" max="14338" width="47.140625" customWidth="1"/>
    <col min="14339" max="14339" width="19.5703125" customWidth="1"/>
    <col min="14340" max="14340" width="17" customWidth="1"/>
    <col min="14347" max="14347" width="16.85546875" customWidth="1"/>
    <col min="14349" max="14349" width="16" customWidth="1"/>
    <col min="14593" max="14593" width="4.140625" customWidth="1"/>
    <col min="14594" max="14594" width="47.140625" customWidth="1"/>
    <col min="14595" max="14595" width="19.5703125" customWidth="1"/>
    <col min="14596" max="14596" width="17" customWidth="1"/>
    <col min="14603" max="14603" width="16.85546875" customWidth="1"/>
    <col min="14605" max="14605" width="16" customWidth="1"/>
    <col min="14849" max="14849" width="4.140625" customWidth="1"/>
    <col min="14850" max="14850" width="47.140625" customWidth="1"/>
    <col min="14851" max="14851" width="19.5703125" customWidth="1"/>
    <col min="14852" max="14852" width="17" customWidth="1"/>
    <col min="14859" max="14859" width="16.85546875" customWidth="1"/>
    <col min="14861" max="14861" width="16" customWidth="1"/>
    <col min="15105" max="15105" width="4.140625" customWidth="1"/>
    <col min="15106" max="15106" width="47.140625" customWidth="1"/>
    <col min="15107" max="15107" width="19.5703125" customWidth="1"/>
    <col min="15108" max="15108" width="17" customWidth="1"/>
    <col min="15115" max="15115" width="16.85546875" customWidth="1"/>
    <col min="15117" max="15117" width="16" customWidth="1"/>
    <col min="15361" max="15361" width="4.140625" customWidth="1"/>
    <col min="15362" max="15362" width="47.140625" customWidth="1"/>
    <col min="15363" max="15363" width="19.5703125" customWidth="1"/>
    <col min="15364" max="15364" width="17" customWidth="1"/>
    <col min="15371" max="15371" width="16.85546875" customWidth="1"/>
    <col min="15373" max="15373" width="16" customWidth="1"/>
    <col min="15617" max="15617" width="4.140625" customWidth="1"/>
    <col min="15618" max="15618" width="47.140625" customWidth="1"/>
    <col min="15619" max="15619" width="19.5703125" customWidth="1"/>
    <col min="15620" max="15620" width="17" customWidth="1"/>
    <col min="15627" max="15627" width="16.85546875" customWidth="1"/>
    <col min="15629" max="15629" width="16" customWidth="1"/>
    <col min="15873" max="15873" width="4.140625" customWidth="1"/>
    <col min="15874" max="15874" width="47.140625" customWidth="1"/>
    <col min="15875" max="15875" width="19.5703125" customWidth="1"/>
    <col min="15876" max="15876" width="17" customWidth="1"/>
    <col min="15883" max="15883" width="16.85546875" customWidth="1"/>
    <col min="15885" max="15885" width="16" customWidth="1"/>
    <col min="16129" max="16129" width="4.140625" customWidth="1"/>
    <col min="16130" max="16130" width="47.140625" customWidth="1"/>
    <col min="16131" max="16131" width="19.5703125" customWidth="1"/>
    <col min="16132" max="16132" width="17" customWidth="1"/>
    <col min="16139" max="16139" width="16.85546875" customWidth="1"/>
    <col min="16141" max="16141" width="16" customWidth="1"/>
  </cols>
  <sheetData>
    <row r="1" spans="1:7" ht="42" customHeight="1">
      <c r="A1" s="195" t="s">
        <v>180</v>
      </c>
      <c r="B1" s="195"/>
      <c r="C1" s="195"/>
      <c r="D1" s="195"/>
      <c r="E1" s="195"/>
    </row>
    <row r="2" spans="1:7" ht="120">
      <c r="A2" s="103" t="s">
        <v>61</v>
      </c>
      <c r="B2" s="103" t="s">
        <v>109</v>
      </c>
      <c r="C2" s="103" t="s">
        <v>166</v>
      </c>
      <c r="D2" s="103" t="s">
        <v>167</v>
      </c>
      <c r="E2" s="103" t="s">
        <v>168</v>
      </c>
    </row>
    <row r="3" spans="1:7" ht="33.75" customHeight="1">
      <c r="A3" s="112" t="s">
        <v>181</v>
      </c>
      <c r="B3" s="113" t="s">
        <v>110</v>
      </c>
      <c r="C3" s="112">
        <f>SUM(C4:C21)</f>
        <v>6176.88</v>
      </c>
      <c r="D3" s="114">
        <f>SUM(D4:D21)</f>
        <v>1317.91</v>
      </c>
      <c r="E3" s="111" t="s">
        <v>169</v>
      </c>
      <c r="F3" s="122">
        <f>SUM(F4:F21)</f>
        <v>6194899.7400000002</v>
      </c>
      <c r="G3" s="123">
        <f>SUM(G4:G21)</f>
        <v>1317903.83</v>
      </c>
    </row>
    <row r="4" spans="1:7" ht="34.5" customHeight="1">
      <c r="A4" s="139" t="s">
        <v>62</v>
      </c>
      <c r="B4" s="141" t="s">
        <v>111</v>
      </c>
      <c r="C4" s="132">
        <v>282.39</v>
      </c>
      <c r="D4" s="128">
        <v>146.76</v>
      </c>
      <c r="E4" s="138" t="s">
        <v>170</v>
      </c>
      <c r="F4" s="126">
        <v>282394.15999999997</v>
      </c>
      <c r="G4" s="126">
        <v>146757.03</v>
      </c>
    </row>
    <row r="5" spans="1:7" ht="34.5" customHeight="1">
      <c r="A5" s="139" t="s">
        <v>233</v>
      </c>
      <c r="B5" s="141" t="s">
        <v>235</v>
      </c>
      <c r="C5" s="132"/>
      <c r="D5" s="128"/>
      <c r="E5" s="138"/>
      <c r="F5" s="126"/>
      <c r="G5" s="126"/>
    </row>
    <row r="6" spans="1:7" ht="34.5" customHeight="1">
      <c r="A6" s="139" t="s">
        <v>234</v>
      </c>
      <c r="B6" s="141" t="s">
        <v>236</v>
      </c>
      <c r="C6" s="132"/>
      <c r="D6" s="128"/>
      <c r="E6" s="138"/>
      <c r="F6" s="126"/>
      <c r="G6" s="126"/>
    </row>
    <row r="7" spans="1:7" ht="45">
      <c r="A7" s="139" t="s">
        <v>65</v>
      </c>
      <c r="B7" s="142" t="s">
        <v>112</v>
      </c>
      <c r="C7" s="143">
        <v>54.07</v>
      </c>
      <c r="D7" s="144">
        <v>35.25</v>
      </c>
      <c r="E7" s="145" t="s">
        <v>171</v>
      </c>
      <c r="F7" s="146">
        <v>72094.92</v>
      </c>
      <c r="G7" s="126">
        <v>35254.11</v>
      </c>
    </row>
    <row r="8" spans="1:7">
      <c r="A8" s="139" t="s">
        <v>233</v>
      </c>
      <c r="B8" s="147" t="s">
        <v>257</v>
      </c>
      <c r="C8" s="143"/>
      <c r="D8" s="144"/>
      <c r="E8" s="145"/>
      <c r="F8" s="146"/>
      <c r="G8" s="126"/>
    </row>
    <row r="9" spans="1:7" ht="30">
      <c r="A9" s="116" t="s">
        <v>66</v>
      </c>
      <c r="B9" s="108" t="s">
        <v>113</v>
      </c>
      <c r="C9" s="127">
        <v>1310.02</v>
      </c>
      <c r="D9" s="131">
        <v>307.77999999999997</v>
      </c>
      <c r="E9" s="104" t="s">
        <v>172</v>
      </c>
      <c r="F9" s="119">
        <v>1310020.48</v>
      </c>
      <c r="G9" s="119">
        <v>307783.03999999998</v>
      </c>
    </row>
    <row r="10" spans="1:7">
      <c r="A10" s="116" t="s">
        <v>67</v>
      </c>
      <c r="B10" s="108" t="s">
        <v>258</v>
      </c>
      <c r="C10" s="127"/>
      <c r="D10" s="131"/>
      <c r="E10" s="104"/>
      <c r="F10" s="119"/>
      <c r="G10" s="119"/>
    </row>
    <row r="11" spans="1:7">
      <c r="A11" s="116" t="s">
        <v>68</v>
      </c>
      <c r="B11" s="108" t="s">
        <v>259</v>
      </c>
      <c r="C11" s="127"/>
      <c r="D11" s="131"/>
      <c r="E11" s="104"/>
      <c r="F11" s="119"/>
      <c r="G11" s="119"/>
    </row>
    <row r="12" spans="1:7" ht="45">
      <c r="A12" s="116" t="s">
        <v>88</v>
      </c>
      <c r="B12" s="108" t="s">
        <v>114</v>
      </c>
      <c r="C12" s="127">
        <v>266.47000000000003</v>
      </c>
      <c r="D12" s="127">
        <v>125.19</v>
      </c>
      <c r="E12" s="104" t="s">
        <v>171</v>
      </c>
      <c r="F12" s="119">
        <v>266467.8</v>
      </c>
      <c r="G12" s="119">
        <v>125188.97</v>
      </c>
    </row>
    <row r="13" spans="1:7">
      <c r="A13" s="116" t="s">
        <v>237</v>
      </c>
      <c r="B13" s="108" t="s">
        <v>260</v>
      </c>
      <c r="C13" s="127"/>
      <c r="D13" s="127"/>
      <c r="E13" s="104"/>
      <c r="F13" s="119"/>
      <c r="G13" s="119"/>
    </row>
    <row r="14" spans="1:7" ht="45">
      <c r="A14" s="116" t="s">
        <v>182</v>
      </c>
      <c r="B14" s="108" t="s">
        <v>115</v>
      </c>
      <c r="C14" s="127">
        <v>334.89</v>
      </c>
      <c r="D14" s="127">
        <v>130.94</v>
      </c>
      <c r="E14" s="104" t="s">
        <v>171</v>
      </c>
      <c r="F14" s="119">
        <v>334887.03999999998</v>
      </c>
      <c r="G14" s="119">
        <v>130939.96</v>
      </c>
    </row>
    <row r="15" spans="1:7" ht="45">
      <c r="A15" s="139" t="s">
        <v>183</v>
      </c>
      <c r="B15" s="140" t="s">
        <v>116</v>
      </c>
      <c r="C15" s="132">
        <v>116.42</v>
      </c>
      <c r="D15" s="132">
        <v>116.42</v>
      </c>
      <c r="E15" s="138" t="s">
        <v>171</v>
      </c>
      <c r="F15" s="126">
        <v>116415</v>
      </c>
      <c r="G15" s="126">
        <v>116415</v>
      </c>
    </row>
    <row r="16" spans="1:7">
      <c r="A16" s="139" t="s">
        <v>261</v>
      </c>
      <c r="B16" s="140" t="s">
        <v>262</v>
      </c>
      <c r="C16" s="132"/>
      <c r="D16" s="132"/>
      <c r="E16" s="138"/>
      <c r="F16" s="126"/>
      <c r="G16" s="126"/>
    </row>
    <row r="17" spans="1:12" ht="45">
      <c r="A17" s="116" t="s">
        <v>184</v>
      </c>
      <c r="B17" s="70" t="s">
        <v>117</v>
      </c>
      <c r="C17" s="129">
        <v>265.29000000000002</v>
      </c>
      <c r="D17" s="129">
        <v>0</v>
      </c>
      <c r="E17" s="106" t="s">
        <v>171</v>
      </c>
      <c r="F17" s="120">
        <v>265290.34000000003</v>
      </c>
      <c r="G17" s="121">
        <v>0</v>
      </c>
    </row>
    <row r="18" spans="1:12">
      <c r="A18" s="116"/>
      <c r="B18" s="70"/>
      <c r="C18" s="129"/>
      <c r="D18" s="129"/>
      <c r="E18" s="106"/>
      <c r="F18" s="120"/>
      <c r="G18" s="121"/>
    </row>
    <row r="19" spans="1:12">
      <c r="A19" s="116"/>
      <c r="B19" s="70"/>
      <c r="C19" s="129"/>
      <c r="D19" s="129"/>
      <c r="E19" s="106"/>
      <c r="F19" s="120"/>
      <c r="G19" s="121"/>
    </row>
    <row r="20" spans="1:12">
      <c r="A20" s="116"/>
      <c r="B20" s="70"/>
      <c r="C20" s="129"/>
      <c r="D20" s="129"/>
      <c r="E20" s="106"/>
      <c r="F20" s="120"/>
      <c r="G20" s="121"/>
    </row>
    <row r="21" spans="1:12" ht="30">
      <c r="A21" s="116" t="s">
        <v>185</v>
      </c>
      <c r="B21" s="70" t="s">
        <v>23</v>
      </c>
      <c r="C21" s="127">
        <v>3547.33</v>
      </c>
      <c r="D21" s="127">
        <v>455.57</v>
      </c>
      <c r="E21" s="104" t="s">
        <v>172</v>
      </c>
      <c r="F21" s="119">
        <v>3547330</v>
      </c>
      <c r="G21" s="119">
        <v>455565.72</v>
      </c>
    </row>
    <row r="22" spans="1:12">
      <c r="A22" s="116" t="s">
        <v>238</v>
      </c>
      <c r="B22" s="70" t="s">
        <v>239</v>
      </c>
      <c r="C22" s="127"/>
      <c r="D22" s="127"/>
      <c r="E22" s="104"/>
      <c r="F22" s="119"/>
      <c r="G22" s="119"/>
    </row>
    <row r="23" spans="1:12" ht="36" customHeight="1">
      <c r="A23" s="115" t="s">
        <v>186</v>
      </c>
      <c r="B23" s="69" t="s">
        <v>118</v>
      </c>
      <c r="C23" s="133">
        <f>SUM(C24:C87)</f>
        <v>23647.779999999995</v>
      </c>
      <c r="D23" s="133">
        <f>SUM(D24:D87)</f>
        <v>8372.363527999998</v>
      </c>
      <c r="E23" s="111" t="s">
        <v>173</v>
      </c>
      <c r="F23" s="124">
        <f>SUM(F24:F87)</f>
        <v>22939043.529999997</v>
      </c>
      <c r="G23" s="124">
        <f>SUM(G24:G87)</f>
        <v>8372361.3309040004</v>
      </c>
    </row>
    <row r="24" spans="1:12" ht="45.75" customHeight="1">
      <c r="A24" s="116" t="s">
        <v>90</v>
      </c>
      <c r="B24" s="70" t="s">
        <v>119</v>
      </c>
      <c r="C24" s="127">
        <v>14780.33</v>
      </c>
      <c r="D24" s="131">
        <v>4646.9399999999996</v>
      </c>
      <c r="E24" s="104" t="s">
        <v>171</v>
      </c>
      <c r="F24" s="119">
        <v>14780334.199999999</v>
      </c>
      <c r="G24" s="119">
        <v>4646937.07</v>
      </c>
      <c r="J24" s="102"/>
      <c r="K24" s="102"/>
      <c r="L24" s="102"/>
    </row>
    <row r="25" spans="1:12" ht="45.75" customHeight="1">
      <c r="A25" s="116" t="s">
        <v>221</v>
      </c>
      <c r="B25" s="70" t="s">
        <v>218</v>
      </c>
      <c r="C25" s="127"/>
      <c r="D25" s="131"/>
      <c r="E25" s="104"/>
      <c r="F25" s="119"/>
      <c r="G25" s="119"/>
      <c r="J25" s="102"/>
      <c r="K25" s="102"/>
      <c r="L25" s="102"/>
    </row>
    <row r="26" spans="1:12" ht="45.75" customHeight="1">
      <c r="A26" s="116" t="s">
        <v>222</v>
      </c>
      <c r="B26" s="70" t="s">
        <v>219</v>
      </c>
      <c r="C26" s="127"/>
      <c r="D26" s="131"/>
      <c r="E26" s="104"/>
      <c r="F26" s="119"/>
      <c r="G26" s="119"/>
      <c r="J26" s="102"/>
      <c r="K26" s="102"/>
      <c r="L26" s="102"/>
    </row>
    <row r="27" spans="1:12" ht="45.75" customHeight="1">
      <c r="A27" s="116" t="s">
        <v>223</v>
      </c>
      <c r="B27" s="70" t="s">
        <v>220</v>
      </c>
      <c r="C27" s="127"/>
      <c r="D27" s="131"/>
      <c r="E27" s="104"/>
      <c r="F27" s="119"/>
      <c r="G27" s="119"/>
      <c r="J27" s="102"/>
      <c r="K27" s="102"/>
      <c r="L27" s="102"/>
    </row>
    <row r="28" spans="1:12" ht="45">
      <c r="A28" s="116" t="s">
        <v>91</v>
      </c>
      <c r="B28" s="108" t="s">
        <v>120</v>
      </c>
      <c r="C28" s="127">
        <v>4108.93</v>
      </c>
      <c r="D28" s="131">
        <v>1291.8499999999999</v>
      </c>
      <c r="E28" s="104" t="s">
        <v>171</v>
      </c>
      <c r="F28" s="119">
        <v>4108929.12</v>
      </c>
      <c r="G28" s="119">
        <v>1291847.32</v>
      </c>
      <c r="J28" s="102"/>
      <c r="K28" s="102"/>
      <c r="L28" s="102"/>
    </row>
    <row r="29" spans="1:12">
      <c r="A29" s="116" t="s">
        <v>224</v>
      </c>
      <c r="B29" s="108" t="s">
        <v>263</v>
      </c>
      <c r="C29" s="127"/>
      <c r="D29" s="131"/>
      <c r="E29" s="104"/>
      <c r="F29" s="119"/>
      <c r="G29" s="119"/>
      <c r="J29" s="102"/>
      <c r="K29" s="102"/>
      <c r="L29" s="102"/>
    </row>
    <row r="30" spans="1:12">
      <c r="A30" s="116" t="s">
        <v>225</v>
      </c>
      <c r="B30" s="108" t="s">
        <v>264</v>
      </c>
      <c r="C30" s="127"/>
      <c r="D30" s="131"/>
      <c r="E30" s="104"/>
      <c r="F30" s="119"/>
      <c r="G30" s="119"/>
      <c r="J30" s="102"/>
      <c r="K30" s="102"/>
      <c r="L30" s="102"/>
    </row>
    <row r="31" spans="1:12">
      <c r="A31" s="116" t="s">
        <v>226</v>
      </c>
      <c r="B31" s="108" t="s">
        <v>265</v>
      </c>
      <c r="C31" s="127"/>
      <c r="D31" s="131"/>
      <c r="E31" s="104"/>
      <c r="F31" s="119"/>
      <c r="G31" s="119"/>
      <c r="J31" s="102"/>
      <c r="K31" s="102"/>
      <c r="L31" s="102"/>
    </row>
    <row r="32" spans="1:12" ht="45">
      <c r="A32" s="116" t="s">
        <v>92</v>
      </c>
      <c r="B32" s="108" t="s">
        <v>174</v>
      </c>
      <c r="C32" s="129">
        <v>18.350000000000001</v>
      </c>
      <c r="D32" s="131">
        <v>5.77</v>
      </c>
      <c r="E32" s="104" t="s">
        <v>171</v>
      </c>
      <c r="F32" s="119">
        <v>18354.57</v>
      </c>
      <c r="G32" s="119">
        <v>5770.68</v>
      </c>
    </row>
    <row r="33" spans="1:7" ht="30">
      <c r="A33" s="116" t="s">
        <v>230</v>
      </c>
      <c r="B33" s="70" t="s">
        <v>227</v>
      </c>
      <c r="C33" s="129"/>
      <c r="D33" s="131"/>
      <c r="E33" s="104"/>
      <c r="F33" s="119"/>
      <c r="G33" s="119"/>
    </row>
    <row r="34" spans="1:7" ht="30">
      <c r="A34" s="116" t="s">
        <v>231</v>
      </c>
      <c r="B34" s="70" t="s">
        <v>228</v>
      </c>
      <c r="C34" s="129"/>
      <c r="D34" s="131"/>
      <c r="E34" s="104"/>
      <c r="F34" s="119"/>
      <c r="G34" s="119"/>
    </row>
    <row r="35" spans="1:7" ht="30">
      <c r="A35" s="116" t="s">
        <v>232</v>
      </c>
      <c r="B35" s="70" t="s">
        <v>229</v>
      </c>
      <c r="C35" s="129"/>
      <c r="D35" s="131"/>
      <c r="E35" s="104"/>
      <c r="F35" s="119"/>
      <c r="G35" s="119"/>
    </row>
    <row r="36" spans="1:7" ht="45">
      <c r="A36" s="116" t="s">
        <v>93</v>
      </c>
      <c r="B36" s="108" t="s">
        <v>121</v>
      </c>
      <c r="C36" s="129">
        <v>21.2</v>
      </c>
      <c r="D36" s="131">
        <v>6.67</v>
      </c>
      <c r="E36" s="104" t="s">
        <v>171</v>
      </c>
      <c r="F36" s="119">
        <v>21198.31</v>
      </c>
      <c r="G36" s="119">
        <v>6664.75</v>
      </c>
    </row>
    <row r="37" spans="1:7">
      <c r="A37" s="116" t="s">
        <v>150</v>
      </c>
      <c r="B37" s="108" t="s">
        <v>266</v>
      </c>
      <c r="C37" s="129">
        <v>15</v>
      </c>
      <c r="D37" s="131"/>
      <c r="E37" s="104"/>
      <c r="F37" s="119">
        <v>15000</v>
      </c>
      <c r="G37" s="119"/>
    </row>
    <row r="38" spans="1:7">
      <c r="A38" s="116" t="s">
        <v>153</v>
      </c>
      <c r="B38" s="108" t="s">
        <v>241</v>
      </c>
      <c r="C38" s="129"/>
      <c r="D38" s="131"/>
      <c r="E38" s="104"/>
      <c r="F38" s="119"/>
      <c r="G38" s="119"/>
    </row>
    <row r="39" spans="1:7">
      <c r="A39" s="116" t="s">
        <v>240</v>
      </c>
      <c r="B39" s="108" t="s">
        <v>242</v>
      </c>
      <c r="C39" s="129"/>
      <c r="D39" s="131"/>
      <c r="E39" s="104"/>
      <c r="F39" s="119"/>
      <c r="G39" s="119"/>
    </row>
    <row r="40" spans="1:7" ht="45">
      <c r="A40" s="116" t="s">
        <v>94</v>
      </c>
      <c r="B40" s="70" t="s">
        <v>122</v>
      </c>
      <c r="C40" s="129">
        <v>1128.6300000000001</v>
      </c>
      <c r="D40" s="131">
        <v>354.84</v>
      </c>
      <c r="E40" s="104" t="s">
        <v>171</v>
      </c>
      <c r="F40" s="119">
        <v>1128625.8400000001</v>
      </c>
      <c r="G40" s="119">
        <v>354839.96</v>
      </c>
    </row>
    <row r="41" spans="1:7">
      <c r="A41" s="116" t="s">
        <v>156</v>
      </c>
      <c r="B41" s="70" t="s">
        <v>196</v>
      </c>
      <c r="C41" s="129"/>
      <c r="D41" s="131"/>
      <c r="E41" s="104"/>
      <c r="F41" s="119"/>
      <c r="G41" s="119"/>
    </row>
    <row r="42" spans="1:7">
      <c r="A42" s="116" t="s">
        <v>157</v>
      </c>
      <c r="B42" s="70" t="s">
        <v>197</v>
      </c>
      <c r="C42" s="143">
        <v>5.85</v>
      </c>
      <c r="D42" s="128">
        <f>C42*31.44/100</f>
        <v>1.83924</v>
      </c>
      <c r="E42" s="104"/>
      <c r="F42" s="126">
        <v>5847.45</v>
      </c>
      <c r="G42" s="126">
        <f>F42*31.44/100</f>
        <v>1838.4382800000001</v>
      </c>
    </row>
    <row r="43" spans="1:7">
      <c r="A43" s="116" t="s">
        <v>158</v>
      </c>
      <c r="B43" s="70" t="s">
        <v>198</v>
      </c>
      <c r="C43" s="129"/>
      <c r="D43" s="131"/>
      <c r="E43" s="104"/>
      <c r="F43" s="119"/>
      <c r="G43" s="119"/>
    </row>
    <row r="44" spans="1:7">
      <c r="A44" s="116" t="s">
        <v>159</v>
      </c>
      <c r="B44" s="70" t="s">
        <v>199</v>
      </c>
      <c r="C44" s="143">
        <v>101.69</v>
      </c>
      <c r="D44" s="128">
        <f>C44*31.44/100</f>
        <v>31.971336000000001</v>
      </c>
      <c r="E44" s="104"/>
      <c r="F44" s="126">
        <v>101694.96</v>
      </c>
      <c r="G44" s="126">
        <f>F44*31.44/100</f>
        <v>31972.895424000002</v>
      </c>
    </row>
    <row r="45" spans="1:7">
      <c r="A45" s="116" t="s">
        <v>193</v>
      </c>
      <c r="B45" s="70" t="s">
        <v>200</v>
      </c>
      <c r="C45" s="143">
        <v>546</v>
      </c>
      <c r="D45" s="128">
        <f>C45*31.44/100</f>
        <v>171.66240000000002</v>
      </c>
      <c r="E45" s="104"/>
      <c r="F45" s="126">
        <v>546000</v>
      </c>
      <c r="G45" s="126">
        <f>F45*31.44/100</f>
        <v>171662.4</v>
      </c>
    </row>
    <row r="46" spans="1:7">
      <c r="A46" s="116" t="s">
        <v>194</v>
      </c>
      <c r="B46" s="70" t="s">
        <v>201</v>
      </c>
      <c r="C46" s="129"/>
      <c r="D46" s="131"/>
      <c r="E46" s="104"/>
      <c r="F46" s="119"/>
      <c r="G46" s="119"/>
    </row>
    <row r="47" spans="1:7">
      <c r="A47" s="116" t="s">
        <v>195</v>
      </c>
      <c r="B47" s="70" t="s">
        <v>202</v>
      </c>
      <c r="C47" s="129"/>
      <c r="D47" s="131"/>
      <c r="E47" s="104"/>
      <c r="F47" s="119"/>
      <c r="G47" s="119"/>
    </row>
    <row r="48" spans="1:7" ht="44.25" customHeight="1">
      <c r="A48" s="116" t="s">
        <v>95</v>
      </c>
      <c r="B48" s="70" t="s">
        <v>123</v>
      </c>
      <c r="C48" s="129">
        <v>55.67</v>
      </c>
      <c r="D48" s="131">
        <v>17.5</v>
      </c>
      <c r="E48" s="104" t="s">
        <v>171</v>
      </c>
      <c r="F48" s="119">
        <v>55674.11</v>
      </c>
      <c r="G48" s="119">
        <v>17503.939999999999</v>
      </c>
    </row>
    <row r="49" spans="1:12" ht="44.25" customHeight="1">
      <c r="A49" s="116" t="s">
        <v>243</v>
      </c>
      <c r="B49" s="70" t="s">
        <v>291</v>
      </c>
      <c r="C49" s="143">
        <v>29.66</v>
      </c>
      <c r="D49" s="128">
        <f>C49*31.44/100</f>
        <v>9.3251039999999996</v>
      </c>
      <c r="E49" s="104"/>
      <c r="F49" s="126">
        <v>29664</v>
      </c>
      <c r="G49" s="126">
        <f>F49*31.44/100</f>
        <v>9326.3616000000002</v>
      </c>
    </row>
    <row r="50" spans="1:12" ht="44.25" customHeight="1">
      <c r="A50" s="116" t="s">
        <v>244</v>
      </c>
      <c r="B50" s="70" t="s">
        <v>245</v>
      </c>
      <c r="C50" s="129"/>
      <c r="D50" s="131"/>
      <c r="E50" s="104"/>
      <c r="F50" s="119"/>
      <c r="G50" s="119"/>
    </row>
    <row r="51" spans="1:12" ht="45">
      <c r="A51" s="116" t="s">
        <v>96</v>
      </c>
      <c r="B51" s="70" t="s">
        <v>124</v>
      </c>
      <c r="C51" s="129">
        <v>80.94</v>
      </c>
      <c r="D51" s="131">
        <v>25.45</v>
      </c>
      <c r="E51" s="104" t="s">
        <v>171</v>
      </c>
      <c r="F51" s="119">
        <v>80937.14</v>
      </c>
      <c r="G51" s="119">
        <v>25446.639999999999</v>
      </c>
    </row>
    <row r="52" spans="1:12" ht="45">
      <c r="A52" s="116" t="s">
        <v>97</v>
      </c>
      <c r="B52" s="70" t="s">
        <v>125</v>
      </c>
      <c r="C52" s="129">
        <v>202.26</v>
      </c>
      <c r="D52" s="130">
        <v>63.59</v>
      </c>
      <c r="E52" s="106" t="s">
        <v>171</v>
      </c>
      <c r="F52" s="119">
        <v>202264.98</v>
      </c>
      <c r="G52" s="119">
        <v>63592.11</v>
      </c>
      <c r="J52" s="102"/>
      <c r="K52" s="102"/>
      <c r="L52" s="102"/>
    </row>
    <row r="53" spans="1:12" ht="45">
      <c r="A53" s="139" t="s">
        <v>98</v>
      </c>
      <c r="B53" s="147" t="s">
        <v>126</v>
      </c>
      <c r="C53" s="143">
        <v>136</v>
      </c>
      <c r="D53" s="144">
        <f>C53*31.44/100</f>
        <v>42.758400000000002</v>
      </c>
      <c r="E53" s="138" t="s">
        <v>171</v>
      </c>
      <c r="F53" s="126">
        <v>136000</v>
      </c>
      <c r="G53" s="126">
        <f>F53*31.44/100</f>
        <v>42758.400000000001</v>
      </c>
    </row>
    <row r="54" spans="1:12">
      <c r="A54" s="139" t="s">
        <v>161</v>
      </c>
      <c r="B54" s="147" t="s">
        <v>246</v>
      </c>
      <c r="C54" s="143"/>
      <c r="D54" s="144"/>
      <c r="E54" s="138"/>
      <c r="F54" s="126"/>
      <c r="G54" s="126"/>
    </row>
    <row r="55" spans="1:12" ht="45">
      <c r="A55" s="116" t="s">
        <v>99</v>
      </c>
      <c r="B55" s="70" t="s">
        <v>127</v>
      </c>
      <c r="C55" s="129">
        <v>220</v>
      </c>
      <c r="D55" s="130">
        <v>69.17</v>
      </c>
      <c r="E55" s="106" t="s">
        <v>171</v>
      </c>
      <c r="F55" s="119">
        <v>220000</v>
      </c>
      <c r="G55" s="119">
        <v>69168</v>
      </c>
    </row>
    <row r="56" spans="1:12">
      <c r="A56" s="116" t="s">
        <v>206</v>
      </c>
      <c r="B56" s="70" t="s">
        <v>208</v>
      </c>
      <c r="C56" s="143">
        <v>220</v>
      </c>
      <c r="D56" s="144">
        <f>C56*31.44/100</f>
        <v>69.168000000000006</v>
      </c>
      <c r="E56" s="106"/>
      <c r="F56" s="126">
        <v>220000</v>
      </c>
      <c r="G56" s="126">
        <f>F56*31.44/100</f>
        <v>69168</v>
      </c>
    </row>
    <row r="57" spans="1:12">
      <c r="A57" s="116" t="s">
        <v>207</v>
      </c>
      <c r="B57" s="70" t="s">
        <v>209</v>
      </c>
      <c r="C57" s="129"/>
      <c r="D57" s="130"/>
      <c r="E57" s="106"/>
      <c r="F57" s="119"/>
      <c r="G57" s="119"/>
    </row>
    <row r="58" spans="1:12" ht="45">
      <c r="A58" s="139" t="s">
        <v>162</v>
      </c>
      <c r="B58" s="147" t="s">
        <v>128</v>
      </c>
      <c r="C58" s="143">
        <v>78.959999999999994</v>
      </c>
      <c r="D58" s="144">
        <f>C58*31.44/100</f>
        <v>24.825023999999999</v>
      </c>
      <c r="E58" s="138" t="s">
        <v>171</v>
      </c>
      <c r="F58" s="126">
        <v>78964</v>
      </c>
      <c r="G58" s="126">
        <f>F58*31.44/100</f>
        <v>24826.281600000002</v>
      </c>
    </row>
    <row r="59" spans="1:12">
      <c r="A59" s="139" t="s">
        <v>210</v>
      </c>
      <c r="B59" s="147" t="s">
        <v>211</v>
      </c>
      <c r="C59" s="143"/>
      <c r="D59" s="144"/>
      <c r="E59" s="138"/>
      <c r="F59" s="126"/>
      <c r="G59" s="126"/>
    </row>
    <row r="60" spans="1:12" ht="40.5" customHeight="1">
      <c r="A60" s="116" t="s">
        <v>163</v>
      </c>
      <c r="B60" s="70" t="s">
        <v>129</v>
      </c>
      <c r="C60" s="129">
        <v>80.430000000000007</v>
      </c>
      <c r="D60" s="130">
        <v>25.29</v>
      </c>
      <c r="E60" s="104" t="s">
        <v>172</v>
      </c>
      <c r="F60" s="119">
        <v>80425.84</v>
      </c>
      <c r="G60" s="119">
        <v>25285.88</v>
      </c>
    </row>
    <row r="61" spans="1:12" ht="40.5" customHeight="1">
      <c r="A61" s="116" t="s">
        <v>247</v>
      </c>
      <c r="B61" s="70" t="s">
        <v>276</v>
      </c>
      <c r="C61" s="129"/>
      <c r="D61" s="130"/>
      <c r="E61" s="104"/>
      <c r="F61" s="119"/>
      <c r="G61" s="119"/>
    </row>
    <row r="62" spans="1:12" ht="40.5" customHeight="1">
      <c r="A62" s="116" t="s">
        <v>248</v>
      </c>
      <c r="B62" s="70" t="s">
        <v>277</v>
      </c>
      <c r="C62" s="129"/>
      <c r="D62" s="130"/>
      <c r="E62" s="104"/>
      <c r="F62" s="119"/>
      <c r="G62" s="119"/>
    </row>
    <row r="63" spans="1:12" ht="40.5" customHeight="1">
      <c r="A63" s="116" t="s">
        <v>249</v>
      </c>
      <c r="B63" s="70" t="s">
        <v>278</v>
      </c>
      <c r="C63" s="129"/>
      <c r="D63" s="130"/>
      <c r="E63" s="104"/>
      <c r="F63" s="119"/>
      <c r="G63" s="119"/>
    </row>
    <row r="64" spans="1:12" ht="40.5" customHeight="1">
      <c r="A64" s="116" t="s">
        <v>250</v>
      </c>
      <c r="B64" s="70" t="s">
        <v>279</v>
      </c>
      <c r="C64" s="129"/>
      <c r="D64" s="130"/>
      <c r="E64" s="104"/>
      <c r="F64" s="119"/>
      <c r="G64" s="119"/>
    </row>
    <row r="65" spans="1:7" ht="40.5" customHeight="1">
      <c r="A65" s="116" t="s">
        <v>251</v>
      </c>
      <c r="B65" s="70" t="s">
        <v>280</v>
      </c>
      <c r="C65" s="129"/>
      <c r="D65" s="130"/>
      <c r="E65" s="104"/>
      <c r="F65" s="119"/>
      <c r="G65" s="119"/>
    </row>
    <row r="66" spans="1:7" ht="40.5" customHeight="1">
      <c r="A66" s="116" t="s">
        <v>252</v>
      </c>
      <c r="B66" s="70" t="s">
        <v>281</v>
      </c>
      <c r="C66" s="129"/>
      <c r="D66" s="130"/>
      <c r="E66" s="104"/>
      <c r="F66" s="119"/>
      <c r="G66" s="119"/>
    </row>
    <row r="67" spans="1:7" ht="40.5" customHeight="1">
      <c r="A67" s="116" t="s">
        <v>267</v>
      </c>
      <c r="B67" s="70" t="s">
        <v>282</v>
      </c>
      <c r="C67" s="129"/>
      <c r="D67" s="130"/>
      <c r="E67" s="104"/>
      <c r="F67" s="119"/>
      <c r="G67" s="119"/>
    </row>
    <row r="68" spans="1:7" ht="40.5" customHeight="1">
      <c r="A68" s="116" t="s">
        <v>268</v>
      </c>
      <c r="B68" s="70" t="s">
        <v>283</v>
      </c>
      <c r="C68" s="129"/>
      <c r="D68" s="130"/>
      <c r="E68" s="104"/>
      <c r="F68" s="119"/>
      <c r="G68" s="119"/>
    </row>
    <row r="69" spans="1:7" ht="40.5" customHeight="1">
      <c r="A69" s="116" t="s">
        <v>269</v>
      </c>
      <c r="B69" s="70" t="s">
        <v>284</v>
      </c>
      <c r="C69" s="129"/>
      <c r="D69" s="130"/>
      <c r="E69" s="104"/>
      <c r="F69" s="119"/>
      <c r="G69" s="119"/>
    </row>
    <row r="70" spans="1:7" ht="40.5" customHeight="1">
      <c r="A70" s="116" t="s">
        <v>270</v>
      </c>
      <c r="B70" s="70" t="s">
        <v>285</v>
      </c>
      <c r="C70" s="129"/>
      <c r="D70" s="130"/>
      <c r="E70" s="104"/>
      <c r="F70" s="119"/>
      <c r="G70" s="119"/>
    </row>
    <row r="71" spans="1:7" ht="40.5" customHeight="1">
      <c r="A71" s="116" t="s">
        <v>271</v>
      </c>
      <c r="B71" s="70" t="s">
        <v>286</v>
      </c>
      <c r="C71" s="129"/>
      <c r="D71" s="130"/>
      <c r="E71" s="104"/>
      <c r="F71" s="119"/>
      <c r="G71" s="119"/>
    </row>
    <row r="72" spans="1:7" ht="40.5" customHeight="1">
      <c r="A72" s="116" t="s">
        <v>272</v>
      </c>
      <c r="B72" s="70" t="s">
        <v>287</v>
      </c>
      <c r="C72" s="129"/>
      <c r="D72" s="130"/>
      <c r="E72" s="104"/>
      <c r="F72" s="119"/>
      <c r="G72" s="119"/>
    </row>
    <row r="73" spans="1:7" ht="40.5" customHeight="1">
      <c r="A73" s="116" t="s">
        <v>273</v>
      </c>
      <c r="B73" s="70" t="s">
        <v>288</v>
      </c>
      <c r="C73" s="129"/>
      <c r="D73" s="130"/>
      <c r="E73" s="104"/>
      <c r="F73" s="119"/>
      <c r="G73" s="119"/>
    </row>
    <row r="74" spans="1:7" ht="40.5" customHeight="1">
      <c r="A74" s="116" t="s">
        <v>274</v>
      </c>
      <c r="B74" s="70" t="s">
        <v>289</v>
      </c>
      <c r="C74" s="129"/>
      <c r="D74" s="130"/>
      <c r="E74" s="104"/>
      <c r="F74" s="119"/>
      <c r="G74" s="119"/>
    </row>
    <row r="75" spans="1:7" ht="40.5" customHeight="1">
      <c r="A75" s="116" t="s">
        <v>275</v>
      </c>
      <c r="B75" s="70" t="s">
        <v>290</v>
      </c>
      <c r="C75" s="129"/>
      <c r="D75" s="130"/>
      <c r="E75" s="104"/>
      <c r="F75" s="119"/>
      <c r="G75" s="119"/>
    </row>
    <row r="76" spans="1:7" ht="45">
      <c r="A76" s="116" t="s">
        <v>187</v>
      </c>
      <c r="B76" s="70" t="s">
        <v>165</v>
      </c>
      <c r="C76" s="134">
        <v>70.209999999999994</v>
      </c>
      <c r="D76" s="131">
        <v>22.07</v>
      </c>
      <c r="E76" s="104" t="s">
        <v>171</v>
      </c>
      <c r="F76" s="119">
        <v>70210</v>
      </c>
      <c r="G76" s="119">
        <v>22074.02</v>
      </c>
    </row>
    <row r="77" spans="1:7" ht="30">
      <c r="A77" s="116" t="s">
        <v>215</v>
      </c>
      <c r="B77" s="70" t="s">
        <v>212</v>
      </c>
      <c r="C77" s="148">
        <v>52</v>
      </c>
      <c r="D77" s="128">
        <f>C77*31.44/100</f>
        <v>16.348800000000001</v>
      </c>
      <c r="E77" s="104"/>
      <c r="F77" s="126">
        <v>52000</v>
      </c>
      <c r="G77" s="126">
        <f>F77*31.44/100</f>
        <v>16348.8</v>
      </c>
    </row>
    <row r="78" spans="1:7">
      <c r="A78" s="116" t="s">
        <v>216</v>
      </c>
      <c r="B78" s="70" t="s">
        <v>214</v>
      </c>
      <c r="C78" s="148">
        <v>12</v>
      </c>
      <c r="D78" s="128">
        <f>C78*31.44/100</f>
        <v>3.7728000000000002</v>
      </c>
      <c r="E78" s="104"/>
      <c r="F78" s="126">
        <v>12000</v>
      </c>
      <c r="G78" s="126">
        <f t="shared" ref="G78:G79" si="0">F78*31.44/100</f>
        <v>3772.8</v>
      </c>
    </row>
    <row r="79" spans="1:7">
      <c r="A79" s="116" t="s">
        <v>217</v>
      </c>
      <c r="B79" s="70" t="s">
        <v>213</v>
      </c>
      <c r="C79" s="148">
        <v>6.21</v>
      </c>
      <c r="D79" s="128">
        <f>C79*31.44/100</f>
        <v>1.9524239999999999</v>
      </c>
      <c r="E79" s="104"/>
      <c r="F79" s="126">
        <v>6210</v>
      </c>
      <c r="G79" s="126">
        <f t="shared" si="0"/>
        <v>1952.424</v>
      </c>
    </row>
    <row r="80" spans="1:7" ht="30">
      <c r="A80" s="116" t="s">
        <v>188</v>
      </c>
      <c r="B80" s="70" t="s">
        <v>130</v>
      </c>
      <c r="C80" s="129">
        <v>531.55999999999995</v>
      </c>
      <c r="D80" s="128">
        <v>666.08</v>
      </c>
      <c r="E80" s="138" t="s">
        <v>170</v>
      </c>
      <c r="F80" s="119">
        <v>531560</v>
      </c>
      <c r="G80" s="126">
        <v>666082.26</v>
      </c>
    </row>
    <row r="81" spans="1:12">
      <c r="A81" s="116" t="s">
        <v>253</v>
      </c>
      <c r="B81" s="70" t="s">
        <v>255</v>
      </c>
      <c r="C81" s="129">
        <v>708.75</v>
      </c>
      <c r="D81" s="128">
        <v>666.08</v>
      </c>
      <c r="E81" s="138"/>
      <c r="F81" s="119"/>
      <c r="G81" s="126">
        <v>666082.26</v>
      </c>
    </row>
    <row r="82" spans="1:12">
      <c r="A82" s="116" t="s">
        <v>254</v>
      </c>
      <c r="B82" s="70" t="s">
        <v>256</v>
      </c>
      <c r="C82" s="129"/>
      <c r="D82" s="128"/>
      <c r="E82" s="138"/>
      <c r="F82" s="119"/>
      <c r="G82" s="126"/>
    </row>
    <row r="83" spans="1:12" ht="45">
      <c r="A83" s="116" t="s">
        <v>189</v>
      </c>
      <c r="B83" s="70" t="s">
        <v>203</v>
      </c>
      <c r="C83" s="129">
        <v>99.41</v>
      </c>
      <c r="D83" s="131">
        <v>31.25</v>
      </c>
      <c r="E83" s="104" t="s">
        <v>171</v>
      </c>
      <c r="F83" s="119">
        <v>99406.79</v>
      </c>
      <c r="G83" s="119">
        <v>31253.49</v>
      </c>
    </row>
    <row r="84" spans="1:12">
      <c r="A84" s="116" t="s">
        <v>204</v>
      </c>
      <c r="B84" s="70" t="s">
        <v>205</v>
      </c>
      <c r="C84" s="129"/>
      <c r="D84" s="131"/>
      <c r="E84" s="104"/>
      <c r="F84" s="119"/>
      <c r="G84" s="119"/>
    </row>
    <row r="85" spans="1:12" ht="45">
      <c r="A85" s="116" t="s">
        <v>190</v>
      </c>
      <c r="B85" s="70" t="s">
        <v>175</v>
      </c>
      <c r="C85" s="129">
        <v>48.3</v>
      </c>
      <c r="D85" s="131">
        <v>15.19</v>
      </c>
      <c r="E85" s="104" t="s">
        <v>171</v>
      </c>
      <c r="F85" s="119">
        <v>48301.79</v>
      </c>
      <c r="G85" s="119">
        <v>15186.08</v>
      </c>
    </row>
    <row r="86" spans="1:12" ht="45">
      <c r="A86" s="116" t="s">
        <v>191</v>
      </c>
      <c r="B86" s="70" t="s">
        <v>131</v>
      </c>
      <c r="C86" s="129">
        <v>99.72</v>
      </c>
      <c r="D86" s="131">
        <v>31.35</v>
      </c>
      <c r="E86" s="104" t="s">
        <v>171</v>
      </c>
      <c r="F86" s="119">
        <v>99720</v>
      </c>
      <c r="G86" s="119">
        <v>31351.97</v>
      </c>
    </row>
    <row r="87" spans="1:12" ht="45">
      <c r="A87" s="117" t="s">
        <v>192</v>
      </c>
      <c r="B87" s="107" t="s">
        <v>110</v>
      </c>
      <c r="C87" s="135">
        <v>189.72</v>
      </c>
      <c r="D87" s="136">
        <v>59.65</v>
      </c>
      <c r="E87" s="105" t="s">
        <v>171</v>
      </c>
      <c r="F87" s="125">
        <v>189720.43</v>
      </c>
      <c r="G87" s="119">
        <v>59648.1</v>
      </c>
    </row>
    <row r="88" spans="1:12" ht="30" customHeight="1">
      <c r="A88" s="118" t="s">
        <v>100</v>
      </c>
      <c r="B88" s="110" t="s">
        <v>132</v>
      </c>
      <c r="C88" s="137">
        <f>C3+C23</f>
        <v>29824.659999999996</v>
      </c>
      <c r="D88" s="137">
        <f>D3+D23</f>
        <v>9690.2735279999979</v>
      </c>
      <c r="E88" s="111" t="s">
        <v>176</v>
      </c>
      <c r="F88" s="123">
        <f>F3+F23</f>
        <v>29133943.269999996</v>
      </c>
      <c r="G88" s="123">
        <f>G3+G23</f>
        <v>9690265.1609040014</v>
      </c>
      <c r="L88" s="102"/>
    </row>
    <row r="89" spans="1:12" ht="12.75" customHeight="1">
      <c r="A89" s="65"/>
      <c r="B89" s="101"/>
      <c r="C89" s="101"/>
      <c r="D89" s="101"/>
      <c r="L89" s="102"/>
    </row>
    <row r="90" spans="1:12" ht="31.5" customHeight="1">
      <c r="A90" s="196" t="s">
        <v>177</v>
      </c>
      <c r="B90" s="196"/>
      <c r="C90" s="196"/>
      <c r="D90" s="196"/>
      <c r="E90" s="196"/>
    </row>
    <row r="91" spans="1:12" ht="31.5" customHeight="1">
      <c r="A91" s="194" t="s">
        <v>133</v>
      </c>
      <c r="B91" s="194"/>
      <c r="C91" s="194"/>
      <c r="D91" s="194"/>
      <c r="E91" s="194"/>
    </row>
    <row r="92" spans="1:12">
      <c r="A92" s="193" t="s">
        <v>134</v>
      </c>
      <c r="B92" s="193"/>
      <c r="C92" s="193"/>
      <c r="D92" s="193"/>
      <c r="E92" s="193"/>
    </row>
    <row r="93" spans="1:12">
      <c r="A93" s="65"/>
      <c r="B93" s="65"/>
      <c r="C93" s="66"/>
      <c r="D93" s="67"/>
    </row>
    <row r="94" spans="1:12">
      <c r="A94" s="65"/>
      <c r="B94" s="65" t="s">
        <v>135</v>
      </c>
      <c r="C94" s="66"/>
      <c r="D94" s="67" t="s">
        <v>178</v>
      </c>
    </row>
    <row r="96" spans="1:12">
      <c r="B96" t="s">
        <v>179</v>
      </c>
      <c r="D96" s="109" t="s">
        <v>59</v>
      </c>
    </row>
  </sheetData>
  <mergeCells count="4">
    <mergeCell ref="A1:E1"/>
    <mergeCell ref="A90:E90"/>
    <mergeCell ref="A91:E91"/>
    <mergeCell ref="A92:E92"/>
  </mergeCells>
  <pageMargins left="0.70866141732283472" right="0.5118110236220472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смета расходов</vt:lpstr>
      <vt:lpstr>прочие расходы</vt:lpstr>
      <vt:lpstr>с расшифровской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lotova</dc:creator>
  <cp:lastModifiedBy>Лотова Ирина Сергеевна</cp:lastModifiedBy>
  <cp:lastPrinted>2018-02-28T12:04:40Z</cp:lastPrinted>
  <dcterms:created xsi:type="dcterms:W3CDTF">2015-11-17T14:03:55Z</dcterms:created>
  <dcterms:modified xsi:type="dcterms:W3CDTF">2018-10-11T12:26:03Z</dcterms:modified>
</cp:coreProperties>
</file>